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mc:AlternateContent xmlns:mc="http://schemas.openxmlformats.org/markup-compatibility/2006">
    <mc:Choice Requires="x15">
      <x15ac:absPath xmlns:x15ac="http://schemas.microsoft.com/office/spreadsheetml/2010/11/ac" url="X:\200国民健康保険\20_税・資格\HP\試算表\"/>
    </mc:Choice>
  </mc:AlternateContent>
  <xr:revisionPtr revIDLastSave="0" documentId="13_ncr:1_{8A06F44F-887B-4A55-A0B9-EB9CC5D741E9}" xr6:coauthVersionLast="47" xr6:coauthVersionMax="47" xr10:uidLastSave="{00000000-0000-0000-0000-000000000000}"/>
  <workbookProtection workbookAlgorithmName="SHA-512" workbookHashValue="aS3d8a4P5rH2UBzRVarD+lVogAsVI+Uc+9FG+Zw6th/UztqE3cgrmtg7/VoEY9zPm8XC8ZQr9P+i4DVSkrm9Ew==" workbookSaltValue="/1pM5T9oc76qoIMRvio8kg==" workbookSpinCount="100000" lockStructure="1"/>
  <bookViews>
    <workbookView xWindow="-108" yWindow="-108" windowWidth="23256" windowHeight="12456" tabRatio="513" xr2:uid="{00000000-000D-0000-FFFF-FFFF00000000}"/>
  </bookViews>
  <sheets>
    <sheet name="R8試算表" sheetId="7" r:id="rId1"/>
    <sheet name="入力マニュアル" sheetId="6" r:id="rId2"/>
  </sheets>
  <definedNames>
    <definedName name="_xlnm.Print_Area" localSheetId="0">'R8試算表'!$A$1:$I$51</definedName>
    <definedName name="_xlnm.Print_Area" localSheetId="1">入力マニュアル!$A$1:$U$35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7" l="1"/>
  <c r="O15" i="7" l="1"/>
  <c r="M13" i="7"/>
  <c r="BC13" i="7"/>
  <c r="AW13" i="7"/>
  <c r="AV13" i="7"/>
  <c r="AX13" i="7"/>
  <c r="AY13" i="7"/>
  <c r="AZ13" i="7"/>
  <c r="U6" i="7"/>
  <c r="T6" i="7"/>
  <c r="AU6" i="7"/>
  <c r="F18" i="7" l="1"/>
  <c r="D18" i="7"/>
  <c r="C18" i="7"/>
  <c r="AE19" i="7" l="1"/>
  <c r="Y7" i="7"/>
  <c r="Y8" i="7"/>
  <c r="Y9" i="7"/>
  <c r="Y10" i="7"/>
  <c r="Y11" i="7"/>
  <c r="Y12" i="7"/>
  <c r="Y13" i="7"/>
  <c r="Y6" i="7"/>
  <c r="X7" i="7"/>
  <c r="X8" i="7"/>
  <c r="X9" i="7"/>
  <c r="X10" i="7"/>
  <c r="X11" i="7"/>
  <c r="X12" i="7"/>
  <c r="X13" i="7"/>
  <c r="X6" i="7"/>
  <c r="W7" i="7"/>
  <c r="W8" i="7"/>
  <c r="W9" i="7"/>
  <c r="W10" i="7"/>
  <c r="W11" i="7"/>
  <c r="W12" i="7"/>
  <c r="W13" i="7"/>
  <c r="W6" i="7"/>
  <c r="V7" i="7"/>
  <c r="V8" i="7"/>
  <c r="V9" i="7"/>
  <c r="V10" i="7"/>
  <c r="V11" i="7"/>
  <c r="V12" i="7"/>
  <c r="V13" i="7"/>
  <c r="V6" i="7"/>
  <c r="U7" i="7"/>
  <c r="U8" i="7"/>
  <c r="U9" i="7"/>
  <c r="U10" i="7"/>
  <c r="U11" i="7"/>
  <c r="U12" i="7"/>
  <c r="U13" i="7"/>
  <c r="P13" i="7" l="1"/>
  <c r="P12" i="7"/>
  <c r="P11" i="7"/>
  <c r="P10" i="7"/>
  <c r="P9" i="7"/>
  <c r="P8" i="7"/>
  <c r="P7" i="7"/>
  <c r="P6" i="7"/>
  <c r="BN14" i="7" l="1"/>
  <c r="R14" i="7"/>
  <c r="V25" i="7" s="1"/>
  <c r="BL13" i="7"/>
  <c r="BM13" i="7" s="1"/>
  <c r="BH13" i="7"/>
  <c r="BG13" i="7"/>
  <c r="BF13" i="7"/>
  <c r="BE13" i="7"/>
  <c r="BD13" i="7"/>
  <c r="AU13" i="7"/>
  <c r="T13" i="7"/>
  <c r="Z13" i="7" s="1"/>
  <c r="AN13" i="7"/>
  <c r="BL12" i="7"/>
  <c r="BM12" i="7" s="1"/>
  <c r="BH12" i="7"/>
  <c r="BG12" i="7"/>
  <c r="BF12" i="7"/>
  <c r="BE12" i="7"/>
  <c r="BD12" i="7"/>
  <c r="BC12" i="7"/>
  <c r="AZ12" i="7"/>
  <c r="AY12" i="7"/>
  <c r="AX12" i="7"/>
  <c r="AW12" i="7"/>
  <c r="AV12" i="7"/>
  <c r="AU12" i="7"/>
  <c r="T12" i="7"/>
  <c r="Z12" i="7" s="1"/>
  <c r="M12" i="7"/>
  <c r="AN12" i="7" s="1"/>
  <c r="BL11" i="7"/>
  <c r="BM11" i="7" s="1"/>
  <c r="BH11" i="7"/>
  <c r="BG11" i="7"/>
  <c r="BF11" i="7"/>
  <c r="BE11" i="7"/>
  <c r="BD11" i="7"/>
  <c r="BC11" i="7"/>
  <c r="AZ11" i="7"/>
  <c r="AY11" i="7"/>
  <c r="AX11" i="7"/>
  <c r="AW11" i="7"/>
  <c r="AV11" i="7"/>
  <c r="AU11" i="7"/>
  <c r="T11" i="7"/>
  <c r="Z11" i="7" s="1"/>
  <c r="M11" i="7"/>
  <c r="AN11" i="7" s="1"/>
  <c r="BL10" i="7"/>
  <c r="BM10" i="7" s="1"/>
  <c r="BH10" i="7"/>
  <c r="BG10" i="7"/>
  <c r="BF10" i="7"/>
  <c r="BE10" i="7"/>
  <c r="BD10" i="7"/>
  <c r="BC10" i="7"/>
  <c r="AZ10" i="7"/>
  <c r="AY10" i="7"/>
  <c r="AX10" i="7"/>
  <c r="AW10" i="7"/>
  <c r="AV10" i="7"/>
  <c r="AU10" i="7"/>
  <c r="T10" i="7"/>
  <c r="Z10" i="7" s="1"/>
  <c r="M10" i="7"/>
  <c r="AN10" i="7" s="1"/>
  <c r="BL9" i="7"/>
  <c r="BM9" i="7" s="1"/>
  <c r="BH9" i="7"/>
  <c r="BG9" i="7"/>
  <c r="BF9" i="7"/>
  <c r="BE9" i="7"/>
  <c r="BD9" i="7"/>
  <c r="BC9" i="7"/>
  <c r="AZ9" i="7"/>
  <c r="AY9" i="7"/>
  <c r="AX9" i="7"/>
  <c r="AW9" i="7"/>
  <c r="AV9" i="7"/>
  <c r="AU9" i="7"/>
  <c r="T9" i="7"/>
  <c r="Z9" i="7" s="1"/>
  <c r="M9" i="7"/>
  <c r="AN9" i="7" s="1"/>
  <c r="BL8" i="7"/>
  <c r="BM8" i="7" s="1"/>
  <c r="BH8" i="7"/>
  <c r="BG8" i="7"/>
  <c r="BF8" i="7"/>
  <c r="BE8" i="7"/>
  <c r="BD8" i="7"/>
  <c r="BC8" i="7"/>
  <c r="AZ8" i="7"/>
  <c r="AY8" i="7"/>
  <c r="AX8" i="7"/>
  <c r="AW8" i="7"/>
  <c r="AV8" i="7"/>
  <c r="AU8" i="7"/>
  <c r="T8" i="7"/>
  <c r="Z8" i="7" s="1"/>
  <c r="M8" i="7"/>
  <c r="AN8" i="7" s="1"/>
  <c r="BL7" i="7"/>
  <c r="BM7" i="7" s="1"/>
  <c r="BH7" i="7"/>
  <c r="BG7" i="7"/>
  <c r="BF7" i="7"/>
  <c r="BE7" i="7"/>
  <c r="BD7" i="7"/>
  <c r="BC7" i="7"/>
  <c r="AZ7" i="7"/>
  <c r="AY7" i="7"/>
  <c r="AX7" i="7"/>
  <c r="AW7" i="7"/>
  <c r="AV7" i="7"/>
  <c r="AU7" i="7"/>
  <c r="T7" i="7"/>
  <c r="Z7" i="7" s="1"/>
  <c r="M7" i="7"/>
  <c r="BL6" i="7"/>
  <c r="BM6" i="7" s="1"/>
  <c r="BH6" i="7"/>
  <c r="BG6" i="7"/>
  <c r="BF6" i="7"/>
  <c r="BE6" i="7"/>
  <c r="BD6" i="7"/>
  <c r="BC6" i="7"/>
  <c r="AZ6" i="7"/>
  <c r="AY6" i="7"/>
  <c r="AX6" i="7"/>
  <c r="AW6" i="7"/>
  <c r="AV6" i="7"/>
  <c r="Z6" i="7"/>
  <c r="Q15" i="7"/>
  <c r="E20" i="7" s="1"/>
  <c r="M6" i="7"/>
  <c r="BM14" i="7" l="1"/>
  <c r="B15" i="7" s="1"/>
  <c r="D20" i="7"/>
  <c r="C20" i="7"/>
  <c r="F20" i="7"/>
  <c r="AC20" i="7"/>
  <c r="AD20" i="7"/>
  <c r="AB20" i="7"/>
  <c r="AA20" i="7"/>
  <c r="AT11" i="7"/>
  <c r="AT12" i="7"/>
  <c r="BB9" i="7"/>
  <c r="AT9" i="7"/>
  <c r="AT13" i="7"/>
  <c r="BB10" i="7"/>
  <c r="AT8" i="7"/>
  <c r="BB11" i="7"/>
  <c r="BB12" i="7"/>
  <c r="BB13" i="7"/>
  <c r="AT7" i="7"/>
  <c r="AN7" i="7" s="1"/>
  <c r="AT10" i="7"/>
  <c r="BB7" i="7"/>
  <c r="AT6" i="7"/>
  <c r="BB6" i="7"/>
  <c r="BB8" i="7"/>
  <c r="X22" i="7"/>
  <c r="B16" i="7"/>
  <c r="AN6" i="7" l="1"/>
  <c r="Q8" i="7"/>
  <c r="Q9" i="7"/>
  <c r="Q10" i="7"/>
  <c r="Q11" i="7"/>
  <c r="Q12" i="7"/>
  <c r="Q13" i="7"/>
  <c r="AO12" i="7"/>
  <c r="AR12" i="7" s="1"/>
  <c r="AO8" i="7"/>
  <c r="AR8" i="7" s="1"/>
  <c r="AO7" i="7"/>
  <c r="AQ7" i="7" s="1"/>
  <c r="AO9" i="7"/>
  <c r="AQ9" i="7" s="1"/>
  <c r="AO6" i="7"/>
  <c r="AO13" i="7"/>
  <c r="AQ13" i="7" s="1"/>
  <c r="AO11" i="7"/>
  <c r="AQ11" i="7" s="1"/>
  <c r="AO10" i="7"/>
  <c r="AR10" i="7" s="1"/>
  <c r="AP9" i="7" l="1"/>
  <c r="AQ6" i="7"/>
  <c r="AP6" i="7"/>
  <c r="AP8" i="7"/>
  <c r="AP7" i="7"/>
  <c r="AP13" i="7"/>
  <c r="AP10" i="7"/>
  <c r="AR11" i="7"/>
  <c r="AQ8" i="7"/>
  <c r="AQ10" i="7"/>
  <c r="AP12" i="7"/>
  <c r="AR13" i="7"/>
  <c r="AR9" i="7"/>
  <c r="AL9" i="7" s="1"/>
  <c r="AH9" i="7" s="1"/>
  <c r="AQ12" i="7"/>
  <c r="AR6" i="7"/>
  <c r="AR7" i="7"/>
  <c r="AP11" i="7"/>
  <c r="AL8" i="7" l="1"/>
  <c r="AH8" i="7" s="1"/>
  <c r="AJ8" i="7" s="1"/>
  <c r="N8" i="7" s="1"/>
  <c r="O8" i="7" s="1"/>
  <c r="AL7" i="7"/>
  <c r="AH7" i="7" s="1"/>
  <c r="AJ7" i="7" s="1"/>
  <c r="N7" i="7" s="1"/>
  <c r="AL13" i="7"/>
  <c r="AH13" i="7" s="1"/>
  <c r="AL6" i="7"/>
  <c r="AH6" i="7" s="1"/>
  <c r="AJ6" i="7" s="1"/>
  <c r="N6" i="7" s="1"/>
  <c r="AL11" i="7"/>
  <c r="AH11" i="7" s="1"/>
  <c r="AJ11" i="7" s="1"/>
  <c r="N11" i="7" s="1"/>
  <c r="O11" i="7" s="1"/>
  <c r="AL12" i="7"/>
  <c r="AH12" i="7" s="1"/>
  <c r="AJ12" i="7" s="1"/>
  <c r="N12" i="7" s="1"/>
  <c r="O12" i="7" s="1"/>
  <c r="AL10" i="7"/>
  <c r="AH10" i="7" s="1"/>
  <c r="AJ10" i="7" s="1"/>
  <c r="N10" i="7" s="1"/>
  <c r="O10" i="7" s="1"/>
  <c r="AJ9" i="7"/>
  <c r="N9" i="7" s="1"/>
  <c r="O9" i="7" s="1"/>
  <c r="O6" i="7" l="1"/>
  <c r="Q6" i="7" s="1"/>
  <c r="O7" i="7"/>
  <c r="Q7" i="7" s="1"/>
  <c r="AJ13" i="7"/>
  <c r="N13" i="7" s="1"/>
  <c r="N14" i="7" s="1"/>
  <c r="Q14" i="7" l="1"/>
  <c r="E19" i="7" s="1"/>
  <c r="E21" i="7" s="1"/>
  <c r="AC19" i="7"/>
  <c r="AC21" i="7" s="1"/>
  <c r="AB19" i="7"/>
  <c r="AB21" i="7" s="1"/>
  <c r="AA19" i="7"/>
  <c r="AA21" i="7" s="1"/>
  <c r="AD19" i="7"/>
  <c r="AD21" i="7" s="1"/>
  <c r="O13" i="7"/>
  <c r="O14" i="7" s="1"/>
  <c r="F19" i="7" s="1"/>
  <c r="F21" i="7" s="1"/>
  <c r="D19" i="7" l="1"/>
  <c r="D21" i="7" s="1"/>
  <c r="C19" i="7"/>
  <c r="C21" i="7" s="1"/>
  <c r="G19" i="7" l="1"/>
  <c r="D26" i="7" s="1"/>
  <c r="D27" i="7" l="1"/>
  <c r="D25" i="7"/>
  <c r="F2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N4" authorId="0" shapeId="0" xr:uid="{00000000-0006-0000-0000-000001000000}">
      <text>
        <r>
          <rPr>
            <b/>
            <sz val="9"/>
            <color indexed="81"/>
            <rFont val="MS P ゴシック"/>
            <family val="3"/>
            <charset val="128"/>
          </rPr>
          <t>AU列、BC列の結果をここで年齢に応じて選択している</t>
        </r>
      </text>
    </comment>
    <comment ref="AO4" authorId="0" shapeId="0" xr:uid="{00000000-0006-0000-0000-000002000000}">
      <text>
        <r>
          <rPr>
            <b/>
            <sz val="9"/>
            <color indexed="81"/>
            <rFont val="MS P ゴシック"/>
            <family val="3"/>
            <charset val="128"/>
          </rPr>
          <t>給与所得は
年金重複の調整控除(2)する前の所得が対象</t>
        </r>
      </text>
    </comment>
    <comment ref="AT4" authorId="0" shapeId="0" xr:uid="{00000000-0006-0000-0000-000003000000}">
      <text>
        <r>
          <rPr>
            <b/>
            <sz val="9"/>
            <color indexed="81"/>
            <rFont val="MS P ゴシック"/>
            <family val="3"/>
            <charset val="128"/>
          </rPr>
          <t>年齢に関係なく
年金収入に対して所得計算している</t>
        </r>
        <r>
          <rPr>
            <sz val="9"/>
            <color indexed="81"/>
            <rFont val="MS P ゴシック"/>
            <family val="3"/>
            <charset val="128"/>
          </rPr>
          <t xml:space="preserve">
</t>
        </r>
      </text>
    </comment>
    <comment ref="BB4" authorId="0" shapeId="0" xr:uid="{00000000-0006-0000-0000-000004000000}">
      <text>
        <r>
          <rPr>
            <b/>
            <sz val="9"/>
            <color indexed="81"/>
            <rFont val="MS P ゴシック"/>
            <family val="3"/>
            <charset val="128"/>
          </rPr>
          <t>年齢に関係なく
年金収入に対して所得計算している</t>
        </r>
      </text>
    </comment>
    <comment ref="BM5" authorId="0" shapeId="0" xr:uid="{00000000-0006-0000-0000-000005000000}">
      <text>
        <r>
          <rPr>
            <b/>
            <sz val="9"/>
            <color indexed="81"/>
            <rFont val="MS P ゴシック"/>
            <family val="3"/>
            <charset val="128"/>
          </rPr>
          <t>入力表で
所得等の入力が1円以上あるのに
年齢区分が空欄の場合に×</t>
        </r>
      </text>
    </comment>
    <comment ref="BP5" authorId="0" shapeId="0" xr:uid="{00000000-0006-0000-0000-000006000000}">
      <text>
        <r>
          <rPr>
            <b/>
            <sz val="9"/>
            <color indexed="81"/>
            <rFont val="MS P ゴシック"/>
            <family val="3"/>
            <charset val="128"/>
          </rPr>
          <t>入力表の
４ケ所へ参照</t>
        </r>
      </text>
    </comment>
    <comment ref="BM14" authorId="0" shapeId="0" xr:uid="{00000000-0006-0000-0000-000007000000}">
      <text>
        <r>
          <rPr>
            <b/>
            <sz val="9"/>
            <color indexed="81"/>
            <rFont val="MS P ゴシック"/>
            <family val="3"/>
            <charset val="128"/>
          </rPr>
          <t>×のセルをカウント
1以上の場合は
エラーメッセージを出すための数値</t>
        </r>
      </text>
    </comment>
    <comment ref="BN14" authorId="0" shapeId="0" xr:uid="{00000000-0006-0000-0000-000008000000}">
      <text>
        <r>
          <rPr>
            <b/>
            <sz val="9"/>
            <color indexed="81"/>
            <rFont val="MS P ゴシック"/>
            <family val="3"/>
            <charset val="128"/>
          </rPr>
          <t>入力表の年齢区分
39歳と64歳を選択しているセルをカウント
1以上の場合は
説明メッセージを出すための数値</t>
        </r>
      </text>
    </comment>
    <comment ref="O15" authorId="0" shapeId="0" xr:uid="{00000000-0006-0000-0000-000009000000}">
      <text>
        <r>
          <rPr>
            <sz val="9"/>
            <color indexed="81"/>
            <rFont val="MS P ゴシック"/>
            <family val="3"/>
            <charset val="128"/>
          </rPr>
          <t xml:space="preserve">入力表で
年齢区分を選択しているセルをカウント
</t>
        </r>
      </text>
    </comment>
    <comment ref="Q15" authorId="0" shapeId="0" xr:uid="{00000000-0006-0000-0000-00000A000000}">
      <text>
        <r>
          <rPr>
            <sz val="9"/>
            <color indexed="81"/>
            <rFont val="MS P ゴシック"/>
            <family val="3"/>
            <charset val="128"/>
          </rPr>
          <t xml:space="preserve">介護区分で
該当のセルをカウント
</t>
        </r>
      </text>
    </comment>
  </commentList>
</comments>
</file>

<file path=xl/sharedStrings.xml><?xml version="1.0" encoding="utf-8"?>
<sst xmlns="http://schemas.openxmlformats.org/spreadsheetml/2006/main" count="140" uniqueCount="125">
  <si>
    <t>入力マニュアルはこちら</t>
    <rPh sb="0" eb="2">
      <t>ニュウリョク</t>
    </rPh>
    <phoneticPr fontId="2"/>
  </si>
  <si>
    <t>賦課基準所得</t>
    <rPh sb="0" eb="2">
      <t>フカ</t>
    </rPh>
    <rPh sb="2" eb="4">
      <t>キジュン</t>
    </rPh>
    <rPh sb="4" eb="6">
      <t>ショトク</t>
    </rPh>
    <phoneticPr fontId="2"/>
  </si>
  <si>
    <t>給与所得（D列）</t>
    <rPh sb="0" eb="2">
      <t>キュウヨ</t>
    </rPh>
    <rPh sb="2" eb="4">
      <t>ショトク</t>
    </rPh>
    <rPh sb="6" eb="7">
      <t>レツ</t>
    </rPh>
    <phoneticPr fontId="2"/>
  </si>
  <si>
    <t>年金所得（E列）</t>
    <rPh sb="0" eb="2">
      <t>ネンキン</t>
    </rPh>
    <rPh sb="2" eb="4">
      <t>ショトク</t>
    </rPh>
    <rPh sb="6" eb="7">
      <t>レツ</t>
    </rPh>
    <phoneticPr fontId="2"/>
  </si>
  <si>
    <t>※使用前に注意事項を読んでください。</t>
    <rPh sb="1" eb="3">
      <t>シヨウ</t>
    </rPh>
    <rPh sb="3" eb="4">
      <t>マエ</t>
    </rPh>
    <rPh sb="5" eb="7">
      <t>チュウイ</t>
    </rPh>
    <rPh sb="7" eb="9">
      <t>ジコウ</t>
    </rPh>
    <rPh sb="10" eb="11">
      <t>ヨ</t>
    </rPh>
    <phoneticPr fontId="2"/>
  </si>
  <si>
    <t>調整前
給与所得</t>
    <rPh sb="0" eb="2">
      <t>チョウセイ</t>
    </rPh>
    <rPh sb="2" eb="3">
      <t>マエ</t>
    </rPh>
    <rPh sb="4" eb="6">
      <t>キュウヨ</t>
    </rPh>
    <rPh sb="6" eb="8">
      <t>ショトク</t>
    </rPh>
    <phoneticPr fontId="2"/>
  </si>
  <si>
    <t>調整控除（２）
年金重複</t>
    <rPh sb="0" eb="2">
      <t>チョウセイ</t>
    </rPh>
    <rPh sb="2" eb="4">
      <t>コウジョ</t>
    </rPh>
    <rPh sb="8" eb="10">
      <t>ネンキン</t>
    </rPh>
    <rPh sb="10" eb="12">
      <t>ジュウフク</t>
    </rPh>
    <phoneticPr fontId="2"/>
  </si>
  <si>
    <t>給与所得
結果</t>
    <rPh sb="0" eb="2">
      <t>キュウヨ</t>
    </rPh>
    <rPh sb="2" eb="4">
      <t>ショトク</t>
    </rPh>
    <rPh sb="5" eb="7">
      <t>ケッカ</t>
    </rPh>
    <phoneticPr fontId="2"/>
  </si>
  <si>
    <t>年金所得
結果</t>
    <rPh sb="0" eb="2">
      <t>ネンキン</t>
    </rPh>
    <rPh sb="2" eb="4">
      <t>ショトク</t>
    </rPh>
    <rPh sb="5" eb="7">
      <t>ケッカ</t>
    </rPh>
    <phoneticPr fontId="2"/>
  </si>
  <si>
    <t>年齢区分
判定後
年金所得</t>
    <rPh sb="0" eb="2">
      <t>ネンレイ</t>
    </rPh>
    <rPh sb="2" eb="4">
      <t>クブン</t>
    </rPh>
    <rPh sb="5" eb="7">
      <t>ハンテイ</t>
    </rPh>
    <rPh sb="7" eb="8">
      <t>ゴ</t>
    </rPh>
    <rPh sb="9" eb="11">
      <t>ネンキン</t>
    </rPh>
    <rPh sb="11" eb="13">
      <t>ショトク</t>
    </rPh>
    <phoneticPr fontId="2"/>
  </si>
  <si>
    <t>年金以外
合計所得</t>
    <rPh sb="0" eb="2">
      <t>ネンキン</t>
    </rPh>
    <rPh sb="2" eb="4">
      <t>イガイ</t>
    </rPh>
    <rPh sb="5" eb="7">
      <t>ゴウケイ</t>
    </rPh>
    <rPh sb="7" eb="9">
      <t>ショトク</t>
    </rPh>
    <phoneticPr fontId="2"/>
  </si>
  <si>
    <t>64歳以下
年金所得</t>
    <rPh sb="2" eb="3">
      <t>サイ</t>
    </rPh>
    <rPh sb="3" eb="5">
      <t>イカ</t>
    </rPh>
    <rPh sb="6" eb="8">
      <t>ネンキン</t>
    </rPh>
    <rPh sb="8" eb="10">
      <t>ショトク</t>
    </rPh>
    <phoneticPr fontId="2"/>
  </si>
  <si>
    <t>65歳以上
年金所得</t>
    <rPh sb="2" eb="3">
      <t>サイ</t>
    </rPh>
    <rPh sb="3" eb="5">
      <t>イジョウ</t>
    </rPh>
    <rPh sb="6" eb="8">
      <t>ネンキン</t>
    </rPh>
    <rPh sb="8" eb="10">
      <t>ショトク</t>
    </rPh>
    <phoneticPr fontId="2"/>
  </si>
  <si>
    <t>加入者</t>
    <rPh sb="0" eb="3">
      <t>カニュウシャ</t>
    </rPh>
    <phoneticPr fontId="2"/>
  </si>
  <si>
    <t>年齢区分</t>
    <rPh sb="0" eb="2">
      <t>ネンレイ</t>
    </rPh>
    <rPh sb="2" eb="4">
      <t>クブン</t>
    </rPh>
    <phoneticPr fontId="2"/>
  </si>
  <si>
    <t>年金
年齢区分</t>
    <rPh sb="0" eb="2">
      <t>ネンキン</t>
    </rPh>
    <rPh sb="3" eb="5">
      <t>ネンレイ</t>
    </rPh>
    <rPh sb="5" eb="7">
      <t>クブン</t>
    </rPh>
    <phoneticPr fontId="2"/>
  </si>
  <si>
    <t>軽減用</t>
    <rPh sb="0" eb="2">
      <t>ケイゲン</t>
    </rPh>
    <rPh sb="2" eb="3">
      <t>ヨウ</t>
    </rPh>
    <phoneticPr fontId="2"/>
  </si>
  <si>
    <t>１人目</t>
    <rPh sb="1" eb="2">
      <t>ヒト</t>
    </rPh>
    <rPh sb="2" eb="3">
      <t>メ</t>
    </rPh>
    <phoneticPr fontId="2"/>
  </si>
  <si>
    <t>２人目</t>
    <rPh sb="1" eb="2">
      <t>ヒト</t>
    </rPh>
    <rPh sb="2" eb="3">
      <t>メ</t>
    </rPh>
    <phoneticPr fontId="2"/>
  </si>
  <si>
    <t>３人目</t>
    <rPh sb="1" eb="2">
      <t>ヒト</t>
    </rPh>
    <rPh sb="2" eb="3">
      <t>メ</t>
    </rPh>
    <phoneticPr fontId="2"/>
  </si>
  <si>
    <t>３９歳</t>
    <rPh sb="2" eb="3">
      <t>サイ</t>
    </rPh>
    <phoneticPr fontId="2"/>
  </si>
  <si>
    <t>４人目</t>
    <rPh sb="1" eb="2">
      <t>ヒト</t>
    </rPh>
    <rPh sb="2" eb="3">
      <t>メ</t>
    </rPh>
    <phoneticPr fontId="2"/>
  </si>
  <si>
    <t>５人目</t>
    <rPh sb="1" eb="2">
      <t>ヒト</t>
    </rPh>
    <rPh sb="2" eb="3">
      <t>メ</t>
    </rPh>
    <phoneticPr fontId="2"/>
  </si>
  <si>
    <t>６４歳</t>
    <rPh sb="2" eb="3">
      <t>サイ</t>
    </rPh>
    <phoneticPr fontId="2"/>
  </si>
  <si>
    <t>６人目</t>
    <rPh sb="1" eb="2">
      <t>ヒト</t>
    </rPh>
    <rPh sb="2" eb="3">
      <t>メ</t>
    </rPh>
    <phoneticPr fontId="2"/>
  </si>
  <si>
    <t>７人目</t>
    <rPh sb="1" eb="2">
      <t>ヒト</t>
    </rPh>
    <rPh sb="2" eb="3">
      <t>メ</t>
    </rPh>
    <phoneticPr fontId="2"/>
  </si>
  <si>
    <t>８人目</t>
    <rPh sb="1" eb="2">
      <t>ヒト</t>
    </rPh>
    <rPh sb="2" eb="3">
      <t>メ</t>
    </rPh>
    <phoneticPr fontId="2"/>
  </si>
  <si>
    <t>合計所得</t>
    <rPh sb="0" eb="2">
      <t>ゴウケイ</t>
    </rPh>
    <rPh sb="2" eb="4">
      <t>ショトク</t>
    </rPh>
    <phoneticPr fontId="2"/>
  </si>
  <si>
    <t>対象人数</t>
    <rPh sb="0" eb="2">
      <t>タイショウ</t>
    </rPh>
    <rPh sb="2" eb="4">
      <t>ニンズウ</t>
    </rPh>
    <phoneticPr fontId="2"/>
  </si>
  <si>
    <t>計算式</t>
    <rPh sb="0" eb="2">
      <t>ケイサン</t>
    </rPh>
    <rPh sb="2" eb="3">
      <t>シキ</t>
    </rPh>
    <phoneticPr fontId="2"/>
  </si>
  <si>
    <t>加算額</t>
    <rPh sb="0" eb="2">
      <t>カサン</t>
    </rPh>
    <rPh sb="2" eb="3">
      <t>ガク</t>
    </rPh>
    <phoneticPr fontId="2"/>
  </si>
  <si>
    <t>年間保険税額</t>
    <rPh sb="0" eb="2">
      <t>ネンカン</t>
    </rPh>
    <rPh sb="2" eb="4">
      <t>ホケン</t>
    </rPh>
    <rPh sb="4" eb="6">
      <t>ゼイガク</t>
    </rPh>
    <phoneticPr fontId="2"/>
  </si>
  <si>
    <t>給与所得</t>
    <rPh sb="0" eb="2">
      <t>キュウヨ</t>
    </rPh>
    <rPh sb="2" eb="4">
      <t>ショトク</t>
    </rPh>
    <phoneticPr fontId="2"/>
  </si>
  <si>
    <t>（限度額）</t>
    <rPh sb="1" eb="3">
      <t>ゲンド</t>
    </rPh>
    <rPh sb="3" eb="4">
      <t>ガク</t>
    </rPh>
    <phoneticPr fontId="2"/>
  </si>
  <si>
    <t>軽減判定人数</t>
    <rPh sb="0" eb="2">
      <t>ケイゲン</t>
    </rPh>
    <rPh sb="2" eb="4">
      <t>ハンテイ</t>
    </rPh>
    <rPh sb="4" eb="6">
      <t>ニンズウ</t>
    </rPh>
    <phoneticPr fontId="2"/>
  </si>
  <si>
    <t>医療分</t>
    <rPh sb="0" eb="2">
      <t>イリョウ</t>
    </rPh>
    <rPh sb="2" eb="3">
      <t>ブン</t>
    </rPh>
    <phoneticPr fontId="2"/>
  </si>
  <si>
    <t>介護分</t>
    <rPh sb="0" eb="2">
      <t>カイゴ</t>
    </rPh>
    <rPh sb="2" eb="3">
      <t>ブン</t>
    </rPh>
    <phoneticPr fontId="2"/>
  </si>
  <si>
    <t>年金所得</t>
    <rPh sb="0" eb="2">
      <t>ネンキン</t>
    </rPh>
    <rPh sb="2" eb="4">
      <t>ショトク</t>
    </rPh>
    <phoneticPr fontId="2"/>
  </si>
  <si>
    <t>所得割</t>
    <rPh sb="0" eb="2">
      <t>ショトク</t>
    </rPh>
    <rPh sb="2" eb="3">
      <t>ワリ</t>
    </rPh>
    <phoneticPr fontId="2"/>
  </si>
  <si>
    <t>旧国</t>
    <rPh sb="0" eb="1">
      <t>キュウ</t>
    </rPh>
    <rPh sb="1" eb="2">
      <t>コク</t>
    </rPh>
    <phoneticPr fontId="2"/>
  </si>
  <si>
    <t>所得割</t>
    <rPh sb="0" eb="3">
      <t>ショトクワリ</t>
    </rPh>
    <phoneticPr fontId="2"/>
  </si>
  <si>
    <t>合計</t>
    <rPh sb="0" eb="2">
      <t>ゴウケイ</t>
    </rPh>
    <phoneticPr fontId="2"/>
  </si>
  <si>
    <t>円</t>
    <rPh sb="0" eb="1">
      <t>エン</t>
    </rPh>
    <phoneticPr fontId="2"/>
  </si>
  <si>
    <t>軽減判定</t>
    <rPh sb="0" eb="2">
      <t>ケイゲン</t>
    </rPh>
    <rPh sb="2" eb="4">
      <t>ハンテイ</t>
    </rPh>
    <phoneticPr fontId="2"/>
  </si>
  <si>
    <t>限度額</t>
    <rPh sb="0" eb="2">
      <t>ゲンド</t>
    </rPh>
    <rPh sb="2" eb="3">
      <t>ガク</t>
    </rPh>
    <phoneticPr fontId="2"/>
  </si>
  <si>
    <t>基礎控除</t>
    <rPh sb="0" eb="4">
      <t>キソコウジョ</t>
    </rPh>
    <phoneticPr fontId="2"/>
  </si>
  <si>
    <t>２割軽減</t>
    <rPh sb="1" eb="2">
      <t>ワリ</t>
    </rPh>
    <rPh sb="2" eb="4">
      <t>ケイゲン</t>
    </rPh>
    <phoneticPr fontId="2"/>
  </si>
  <si>
    <t>５割軽減</t>
    <rPh sb="1" eb="2">
      <t>ワリ</t>
    </rPh>
    <rPh sb="2" eb="4">
      <t>ケイゲン</t>
    </rPh>
    <phoneticPr fontId="2"/>
  </si>
  <si>
    <t>７割軽減</t>
    <rPh sb="1" eb="2">
      <t>ワリ</t>
    </rPh>
    <rPh sb="2" eb="4">
      <t>ケイゲン</t>
    </rPh>
    <phoneticPr fontId="2"/>
  </si>
  <si>
    <t>・計算値は世帯の年間税額となります。個人分は計算できません。</t>
    <rPh sb="1" eb="4">
      <t>ケイサンチ</t>
    </rPh>
    <rPh sb="5" eb="7">
      <t>セタイ</t>
    </rPh>
    <rPh sb="8" eb="10">
      <t>ネンカン</t>
    </rPh>
    <rPh sb="10" eb="12">
      <t>ゼイガク</t>
    </rPh>
    <rPh sb="18" eb="20">
      <t>コジン</t>
    </rPh>
    <rPh sb="20" eb="21">
      <t>ブン</t>
    </rPh>
    <rPh sb="22" eb="24">
      <t>ケイサン</t>
    </rPh>
    <phoneticPr fontId="2"/>
  </si>
  <si>
    <t>軽減後   ※専従者等の考慮はなし</t>
    <rPh sb="0" eb="2">
      <t>ケイゲン</t>
    </rPh>
    <rPh sb="2" eb="3">
      <t>ゴ</t>
    </rPh>
    <rPh sb="7" eb="9">
      <t>センジュウ</t>
    </rPh>
    <rPh sb="9" eb="10">
      <t>シャ</t>
    </rPh>
    <rPh sb="10" eb="11">
      <t>トウ</t>
    </rPh>
    <rPh sb="12" eb="14">
      <t>コウリョ</t>
    </rPh>
    <phoneticPr fontId="2"/>
  </si>
  <si>
    <t>介護区分</t>
    <rPh sb="0" eb="2">
      <t>カイゴ</t>
    </rPh>
    <rPh sb="2" eb="4">
      <t>クブン</t>
    </rPh>
    <phoneticPr fontId="2"/>
  </si>
  <si>
    <t>所得合計</t>
    <rPh sb="0" eb="2">
      <t>ショトク</t>
    </rPh>
    <rPh sb="2" eb="4">
      <t>ゴウケイ</t>
    </rPh>
    <phoneticPr fontId="2"/>
  </si>
  <si>
    <t>賦課基準
所得割用</t>
    <rPh sb="0" eb="2">
      <t>フカ</t>
    </rPh>
    <rPh sb="2" eb="4">
      <t>キジュン</t>
    </rPh>
    <rPh sb="5" eb="7">
      <t>ショトク</t>
    </rPh>
    <rPh sb="7" eb="8">
      <t>ワ</t>
    </rPh>
    <rPh sb="8" eb="9">
      <t>ヨウ</t>
    </rPh>
    <phoneticPr fontId="2"/>
  </si>
  <si>
    <t>賦課基準
介護用</t>
    <rPh sb="0" eb="2">
      <t>フカ</t>
    </rPh>
    <rPh sb="2" eb="4">
      <t>キジュン</t>
    </rPh>
    <rPh sb="5" eb="7">
      <t>カイゴ</t>
    </rPh>
    <rPh sb="7" eb="8">
      <t>ヨウ</t>
    </rPh>
    <phoneticPr fontId="2"/>
  </si>
  <si>
    <t>３９歳
６４歳</t>
    <rPh sb="2" eb="3">
      <t>サイ</t>
    </rPh>
    <rPh sb="6" eb="7">
      <t>サイ</t>
    </rPh>
    <phoneticPr fontId="2"/>
  </si>
  <si>
    <t>・次に該当する世帯はこの試算表では計算できませんので、お問い合わせください。</t>
    <rPh sb="1" eb="2">
      <t>ツギ</t>
    </rPh>
    <rPh sb="3" eb="5">
      <t>ガイトウ</t>
    </rPh>
    <rPh sb="7" eb="9">
      <t>セタイ</t>
    </rPh>
    <rPh sb="12" eb="14">
      <t>シサン</t>
    </rPh>
    <rPh sb="14" eb="15">
      <t>ヒョウ</t>
    </rPh>
    <rPh sb="17" eb="19">
      <t>ケイサン</t>
    </rPh>
    <rPh sb="28" eb="29">
      <t>ト</t>
    </rPh>
    <rPh sb="30" eb="31">
      <t>ア</t>
    </rPh>
    <phoneticPr fontId="2"/>
  </si>
  <si>
    <t>　　途中加入の場合は下記の式を参考にしてください。</t>
    <rPh sb="2" eb="4">
      <t>トチュウ</t>
    </rPh>
    <rPh sb="4" eb="6">
      <t>カニュウ</t>
    </rPh>
    <rPh sb="7" eb="9">
      <t>バアイ</t>
    </rPh>
    <rPh sb="10" eb="12">
      <t>カキ</t>
    </rPh>
    <rPh sb="13" eb="14">
      <t>シキ</t>
    </rPh>
    <rPh sb="15" eb="17">
      <t>サンコウ</t>
    </rPh>
    <phoneticPr fontId="2"/>
  </si>
  <si>
    <t>４０～６３歳</t>
    <phoneticPr fontId="2"/>
  </si>
  <si>
    <t>ﾄﾞﾛｯﾌﾟﾀﾞｳﾝﾘｽﾄ</t>
    <phoneticPr fontId="2"/>
  </si>
  <si>
    <t>入力欄
数値</t>
    <rPh sb="0" eb="2">
      <t>ニュウリョク</t>
    </rPh>
    <rPh sb="2" eb="3">
      <t>ラン</t>
    </rPh>
    <rPh sb="4" eb="6">
      <t>スウチ</t>
    </rPh>
    <phoneticPr fontId="2"/>
  </si>
  <si>
    <t>年齢
エラー</t>
    <rPh sb="0" eb="2">
      <t>ネンレイ</t>
    </rPh>
    <phoneticPr fontId="2"/>
  </si>
  <si>
    <t>年齢を選択してください。</t>
    <rPh sb="0" eb="2">
      <t>ネンレイ</t>
    </rPh>
    <rPh sb="3" eb="5">
      <t>センタク</t>
    </rPh>
    <phoneticPr fontId="2"/>
  </si>
  <si>
    <t>介護分について、３９歳を選択の方→12ヶ月間で計算、６４歳を選択の方→０ヶ月で計算
実際の計算は月割となります。</t>
    <rPh sb="0" eb="2">
      <t>カイゴ</t>
    </rPh>
    <rPh sb="2" eb="3">
      <t>ブン</t>
    </rPh>
    <rPh sb="37" eb="38">
      <t>ツキ</t>
    </rPh>
    <rPh sb="39" eb="41">
      <t>ケイサン</t>
    </rPh>
    <phoneticPr fontId="2"/>
  </si>
  <si>
    <t>・給与所得計算で次の所得調整控除は反映されません。</t>
    <rPh sb="1" eb="3">
      <t>キュウヨ</t>
    </rPh>
    <rPh sb="3" eb="5">
      <t>ショトク</t>
    </rPh>
    <rPh sb="5" eb="7">
      <t>ケイサン</t>
    </rPh>
    <rPh sb="8" eb="9">
      <t>ツギ</t>
    </rPh>
    <rPh sb="10" eb="12">
      <t>ショトク</t>
    </rPh>
    <rPh sb="12" eb="14">
      <t>チョウセイ</t>
    </rPh>
    <rPh sb="14" eb="16">
      <t>コウジョ</t>
    </rPh>
    <rPh sb="17" eb="19">
      <t>ハンエイ</t>
    </rPh>
    <phoneticPr fontId="2"/>
  </si>
  <si>
    <t>　　給与収入が850万円を超え①または②に該当する場合</t>
    <rPh sb="2" eb="4">
      <t>キュウヨ</t>
    </rPh>
    <rPh sb="4" eb="6">
      <t>シュウニュウ</t>
    </rPh>
    <rPh sb="10" eb="11">
      <t>マン</t>
    </rPh>
    <rPh sb="11" eb="12">
      <t>エン</t>
    </rPh>
    <rPh sb="13" eb="14">
      <t>コ</t>
    </rPh>
    <rPh sb="21" eb="23">
      <t>ガイトウ</t>
    </rPh>
    <rPh sb="25" eb="27">
      <t>バアイ</t>
    </rPh>
    <phoneticPr fontId="2"/>
  </si>
  <si>
    <t>入力方法</t>
    <rPh sb="0" eb="2">
      <t>ニュウリョク</t>
    </rPh>
    <rPh sb="2" eb="4">
      <t>ホウホウ</t>
    </rPh>
    <phoneticPr fontId="2"/>
  </si>
  <si>
    <t>１　収入がない方や乳幼児も含めて加入者全員分の年齢を選択してください。</t>
    <rPh sb="16" eb="19">
      <t>カニュウシャ</t>
    </rPh>
    <rPh sb="19" eb="21">
      <t>ゼンイン</t>
    </rPh>
    <rPh sb="21" eb="22">
      <t>ブン</t>
    </rPh>
    <rPh sb="23" eb="25">
      <t>ネンレイ</t>
    </rPh>
    <rPh sb="26" eb="28">
      <t>センタク</t>
    </rPh>
    <phoneticPr fontId="2"/>
  </si>
  <si>
    <t>　　　　　※遺族年金や障害年金は除きます。</t>
    <phoneticPr fontId="2"/>
  </si>
  <si>
    <r>
      <t>　　　　　</t>
    </r>
    <r>
      <rPr>
        <b/>
        <u/>
        <sz val="12"/>
        <rFont val="ＭＳ Ｐゴシック"/>
        <family val="3"/>
        <charset val="128"/>
      </rPr>
      <t>※試算結果は概算額のため実際の税額と異なる場合があります。</t>
    </r>
    <rPh sb="6" eb="8">
      <t>シサン</t>
    </rPh>
    <rPh sb="8" eb="10">
      <t>ケッカ</t>
    </rPh>
    <rPh sb="11" eb="13">
      <t>ガイサン</t>
    </rPh>
    <rPh sb="13" eb="14">
      <t>ガク</t>
    </rPh>
    <rPh sb="17" eb="19">
      <t>ジッサイ</t>
    </rPh>
    <rPh sb="20" eb="22">
      <t>ゼイガク</t>
    </rPh>
    <rPh sb="23" eb="24">
      <t>コト</t>
    </rPh>
    <phoneticPr fontId="2"/>
  </si>
  <si>
    <t>合計所得1,000万以上</t>
    <rPh sb="0" eb="2">
      <t>ゴウケイ</t>
    </rPh>
    <rPh sb="2" eb="4">
      <t>ショトク</t>
    </rPh>
    <rPh sb="9" eb="10">
      <t>マン</t>
    </rPh>
    <rPh sb="10" eb="12">
      <t>イジョウ</t>
    </rPh>
    <phoneticPr fontId="2"/>
  </si>
  <si>
    <t>64歳以下</t>
    <phoneticPr fontId="2"/>
  </si>
  <si>
    <t>65歳以上</t>
    <phoneticPr fontId="2"/>
  </si>
  <si>
    <t>リスト等(B15セル、年間額セルなど)</t>
    <rPh sb="3" eb="4">
      <t>トウ</t>
    </rPh>
    <rPh sb="11" eb="13">
      <t>ネンカン</t>
    </rPh>
    <rPh sb="13" eb="14">
      <t>ガク</t>
    </rPh>
    <phoneticPr fontId="2"/>
  </si>
  <si>
    <t>エラーメッセージ用数値</t>
    <rPh sb="8" eb="9">
      <t>ヨウ</t>
    </rPh>
    <rPh sb="9" eb="11">
      <t>スウチ</t>
    </rPh>
    <phoneticPr fontId="2"/>
  </si>
  <si>
    <t>メッセージリスト</t>
    <phoneticPr fontId="2"/>
  </si>
  <si>
    <t>０～３８歳</t>
    <phoneticPr fontId="2"/>
  </si>
  <si>
    <t>39歳と64歳の違いの理由</t>
    <rPh sb="2" eb="3">
      <t>サイ</t>
    </rPh>
    <rPh sb="6" eb="7">
      <t>サイ</t>
    </rPh>
    <rPh sb="8" eb="9">
      <t>チガ</t>
    </rPh>
    <rPh sb="11" eb="13">
      <t>リユウ</t>
    </rPh>
    <phoneticPr fontId="2"/>
  </si>
  <si>
    <t xml:space="preserve">   39歳 ：1/2生で40歳→12ヶ月賦課、12/31生で40歳→4ヶ月賦課</t>
    <rPh sb="5" eb="6">
      <t>サイ</t>
    </rPh>
    <rPh sb="11" eb="12">
      <t>ウ</t>
    </rPh>
    <rPh sb="15" eb="16">
      <t>サイ</t>
    </rPh>
    <rPh sb="20" eb="21">
      <t>ツキ</t>
    </rPh>
    <rPh sb="21" eb="23">
      <t>フカ</t>
    </rPh>
    <rPh sb="29" eb="30">
      <t>ウ</t>
    </rPh>
    <rPh sb="33" eb="34">
      <t>サイ</t>
    </rPh>
    <rPh sb="37" eb="38">
      <t>ツキ</t>
    </rPh>
    <rPh sb="38" eb="40">
      <t>フカ</t>
    </rPh>
    <phoneticPr fontId="2"/>
  </si>
  <si>
    <t xml:space="preserve">   64歳：1/2生で65歳→賦課なし、12/31生で65歳→8ヶ月賦課</t>
    <rPh sb="5" eb="6">
      <t>サイ</t>
    </rPh>
    <rPh sb="10" eb="11">
      <t>ウ</t>
    </rPh>
    <rPh sb="14" eb="15">
      <t>サイ</t>
    </rPh>
    <rPh sb="16" eb="18">
      <t>フカ</t>
    </rPh>
    <rPh sb="26" eb="27">
      <t>ウ</t>
    </rPh>
    <rPh sb="30" eb="31">
      <t>サイ</t>
    </rPh>
    <rPh sb="34" eb="35">
      <t>ツキ</t>
    </rPh>
    <rPh sb="35" eb="37">
      <t>フカ</t>
    </rPh>
    <phoneticPr fontId="2"/>
  </si>
  <si>
    <t>６５～７４歳</t>
    <phoneticPr fontId="2"/>
  </si>
  <si>
    <t>調整（2）上限額額</t>
    <rPh sb="0" eb="2">
      <t>チョウセイ</t>
    </rPh>
    <rPh sb="5" eb="7">
      <t>ジョウゲン</t>
    </rPh>
    <rPh sb="7" eb="8">
      <t>ガク</t>
    </rPh>
    <rPh sb="8" eb="9">
      <t>ガク</t>
    </rPh>
    <phoneticPr fontId="2"/>
  </si>
  <si>
    <t>％</t>
    <phoneticPr fontId="2"/>
  </si>
  <si>
    <t>　　　　</t>
    <phoneticPr fontId="2"/>
  </si>
  <si>
    <t>メンテナンス</t>
    <phoneticPr fontId="2"/>
  </si>
  <si>
    <t>・介護分は４０歳～６４歳の方が対象のため年齢によって試算額が異なります。</t>
    <rPh sb="1" eb="3">
      <t>カイゴ</t>
    </rPh>
    <rPh sb="3" eb="4">
      <t>ブン</t>
    </rPh>
    <rPh sb="15" eb="17">
      <t>タイショウ</t>
    </rPh>
    <rPh sb="20" eb="22">
      <t>ネンレイ</t>
    </rPh>
    <rPh sb="26" eb="28">
      <t>シサン</t>
    </rPh>
    <rPh sb="28" eb="29">
      <t>ガク</t>
    </rPh>
    <rPh sb="30" eb="31">
      <t>コト</t>
    </rPh>
    <phoneticPr fontId="2"/>
  </si>
  <si>
    <t>色部分の数値を必要に応じて変更してください。</t>
    <rPh sb="0" eb="1">
      <t>イロ</t>
    </rPh>
    <rPh sb="1" eb="3">
      <t>ブブン</t>
    </rPh>
    <rPh sb="4" eb="6">
      <t>スウチ</t>
    </rPh>
    <rPh sb="7" eb="9">
      <t>ヒツヨウ</t>
    </rPh>
    <rPh sb="10" eb="11">
      <t>オウ</t>
    </rPh>
    <rPh sb="13" eb="15">
      <t>ヘンコウ</t>
    </rPh>
    <phoneticPr fontId="2"/>
  </si>
  <si>
    <t>　　３９歳→１２ヶ月分で試算されますので月割で減額される場合があります。</t>
    <rPh sb="4" eb="5">
      <t>サイ</t>
    </rPh>
    <rPh sb="9" eb="10">
      <t>ツキ</t>
    </rPh>
    <rPh sb="10" eb="11">
      <t>ブン</t>
    </rPh>
    <rPh sb="12" eb="14">
      <t>シサン</t>
    </rPh>
    <rPh sb="20" eb="21">
      <t>ツキ</t>
    </rPh>
    <rPh sb="21" eb="22">
      <t>ワ</t>
    </rPh>
    <rPh sb="23" eb="25">
      <t>ゲンガク</t>
    </rPh>
    <rPh sb="28" eb="30">
      <t>バアイ</t>
    </rPh>
    <phoneticPr fontId="2"/>
  </si>
  <si>
    <t>関数等を変更するときは、参照元・参照先の確認を忘れずに</t>
    <rPh sb="0" eb="2">
      <t>カンスウ</t>
    </rPh>
    <rPh sb="2" eb="3">
      <t>トウ</t>
    </rPh>
    <rPh sb="4" eb="6">
      <t>ヘンコウ</t>
    </rPh>
    <rPh sb="12" eb="14">
      <t>サンショウ</t>
    </rPh>
    <rPh sb="14" eb="15">
      <t>モト</t>
    </rPh>
    <rPh sb="16" eb="18">
      <t>サンショウ</t>
    </rPh>
    <rPh sb="18" eb="19">
      <t>サキ</t>
    </rPh>
    <rPh sb="20" eb="22">
      <t>カクニン</t>
    </rPh>
    <rPh sb="23" eb="24">
      <t>ワス</t>
    </rPh>
    <phoneticPr fontId="2"/>
  </si>
  <si>
    <t>　　６４歳→試算から除いていますので月割で増額される場合があります。</t>
    <rPh sb="4" eb="5">
      <t>サイ</t>
    </rPh>
    <rPh sb="6" eb="8">
      <t>シサン</t>
    </rPh>
    <rPh sb="10" eb="11">
      <t>ノゾ</t>
    </rPh>
    <rPh sb="18" eb="20">
      <t>ツキワ</t>
    </rPh>
    <rPh sb="21" eb="23">
      <t>ゾウガク</t>
    </rPh>
    <rPh sb="26" eb="28">
      <t>バアイ</t>
    </rPh>
    <phoneticPr fontId="2"/>
  </si>
  <si>
    <t>関数のセルを異動するときにコピー・切り取りを適切に</t>
    <rPh sb="0" eb="2">
      <t>カンスウ</t>
    </rPh>
    <rPh sb="6" eb="8">
      <t>イドウ</t>
    </rPh>
    <rPh sb="17" eb="18">
      <t>キ</t>
    </rPh>
    <rPh sb="19" eb="20">
      <t>ト</t>
    </rPh>
    <rPh sb="22" eb="24">
      <t>テキセツ</t>
    </rPh>
    <phoneticPr fontId="2"/>
  </si>
  <si>
    <t>入力表の加入者人数は【セル書式設定→表形式→ユーザ定義】で設定</t>
    <rPh sb="0" eb="2">
      <t>ニュウリョク</t>
    </rPh>
    <rPh sb="2" eb="3">
      <t>ヒョウ</t>
    </rPh>
    <rPh sb="4" eb="7">
      <t>カニュウシャ</t>
    </rPh>
    <rPh sb="7" eb="9">
      <t>ニンズウ</t>
    </rPh>
    <rPh sb="13" eb="15">
      <t>ショシキ</t>
    </rPh>
    <rPh sb="15" eb="17">
      <t>セッテイ</t>
    </rPh>
    <rPh sb="18" eb="21">
      <t>ヒョウケイシキ</t>
    </rPh>
    <rPh sb="25" eb="27">
      <t>テイギ</t>
    </rPh>
    <rPh sb="29" eb="31">
      <t>セッテイ</t>
    </rPh>
    <phoneticPr fontId="2"/>
  </si>
  <si>
    <t>HPに掲載時はリンク先や保護設定に注意、掲載後にHPでも確認</t>
    <rPh sb="3" eb="5">
      <t>ケイサイ</t>
    </rPh>
    <rPh sb="5" eb="6">
      <t>ジ</t>
    </rPh>
    <rPh sb="10" eb="11">
      <t>サキ</t>
    </rPh>
    <rPh sb="12" eb="14">
      <t>ホゴ</t>
    </rPh>
    <rPh sb="14" eb="16">
      <t>セッテイ</t>
    </rPh>
    <rPh sb="17" eb="19">
      <t>チュウイ</t>
    </rPh>
    <rPh sb="20" eb="23">
      <t>ケイサイゴ</t>
    </rPh>
    <rPh sb="28" eb="30">
      <t>カクニン</t>
    </rPh>
    <phoneticPr fontId="2"/>
  </si>
  <si>
    <t>　　会社の倒産や解雇などで失業された方（軽減制度が受けられる場合があります）</t>
    <rPh sb="2" eb="4">
      <t>カイシャ</t>
    </rPh>
    <rPh sb="5" eb="7">
      <t>トウサン</t>
    </rPh>
    <rPh sb="8" eb="10">
      <t>カイコ</t>
    </rPh>
    <rPh sb="13" eb="15">
      <t>シツギョウ</t>
    </rPh>
    <rPh sb="18" eb="19">
      <t>カタ</t>
    </rPh>
    <rPh sb="20" eb="22">
      <t>ケイゲン</t>
    </rPh>
    <rPh sb="22" eb="24">
      <t>セイド</t>
    </rPh>
    <rPh sb="25" eb="26">
      <t>ウ</t>
    </rPh>
    <rPh sb="30" eb="32">
      <t>バアイ</t>
    </rPh>
    <phoneticPr fontId="2"/>
  </si>
  <si>
    <t>①　給与収入</t>
    <rPh sb="2" eb="4">
      <t>キュウヨ</t>
    </rPh>
    <rPh sb="4" eb="6">
      <t>シュウニュウ</t>
    </rPh>
    <phoneticPr fontId="2"/>
  </si>
  <si>
    <t>②　年金収入</t>
    <rPh sb="2" eb="4">
      <t>ネンキン</t>
    </rPh>
    <rPh sb="4" eb="6">
      <t>シュウニュウ</t>
    </rPh>
    <phoneticPr fontId="2"/>
  </si>
  <si>
    <t>③その他の所得</t>
    <rPh sb="3" eb="4">
      <t>タ</t>
    </rPh>
    <rPh sb="5" eb="7">
      <t>ショトク</t>
    </rPh>
    <phoneticPr fontId="2"/>
  </si>
  <si>
    <t>　　　・給与収入があった方は①へ入力してください。（給与支払額や収入額を入力）</t>
    <rPh sb="4" eb="6">
      <t>キュウヨ</t>
    </rPh>
    <rPh sb="6" eb="8">
      <t>シュウニュウ</t>
    </rPh>
    <rPh sb="12" eb="13">
      <t>カタ</t>
    </rPh>
    <rPh sb="16" eb="18">
      <t>ニュウリョク</t>
    </rPh>
    <rPh sb="26" eb="28">
      <t>キュウヨ</t>
    </rPh>
    <rPh sb="28" eb="30">
      <t>シハラ</t>
    </rPh>
    <rPh sb="30" eb="31">
      <t>ガク</t>
    </rPh>
    <rPh sb="32" eb="34">
      <t>シュウニュウ</t>
    </rPh>
    <rPh sb="34" eb="35">
      <t>ガク</t>
    </rPh>
    <rPh sb="36" eb="38">
      <t>ニュウリョク</t>
    </rPh>
    <phoneticPr fontId="2"/>
  </si>
  <si>
    <t>　　　・公的年金等収入があった方は②へ入力してください。（公的年金等支払額や収入額を入力）</t>
    <rPh sb="4" eb="6">
      <t>コウテキ</t>
    </rPh>
    <rPh sb="6" eb="8">
      <t>ネンキン</t>
    </rPh>
    <rPh sb="8" eb="9">
      <t>トウ</t>
    </rPh>
    <rPh sb="9" eb="11">
      <t>シュウニュウ</t>
    </rPh>
    <rPh sb="15" eb="16">
      <t>カタ</t>
    </rPh>
    <rPh sb="19" eb="21">
      <t>ニュウリョク</t>
    </rPh>
    <rPh sb="29" eb="31">
      <t>コウテキ</t>
    </rPh>
    <rPh sb="31" eb="33">
      <t>ネンキン</t>
    </rPh>
    <rPh sb="33" eb="34">
      <t>トウ</t>
    </rPh>
    <rPh sb="34" eb="36">
      <t>シハラ</t>
    </rPh>
    <rPh sb="36" eb="37">
      <t>ガク</t>
    </rPh>
    <rPh sb="38" eb="40">
      <t>シュウニュウ</t>
    </rPh>
    <rPh sb="40" eb="41">
      <t>ガク</t>
    </rPh>
    <rPh sb="42" eb="44">
      <t>ニュウリョク</t>
    </rPh>
    <phoneticPr fontId="2"/>
  </si>
  <si>
    <t>　　  ・①、②以外の所得額は③へ入力してください。</t>
    <rPh sb="8" eb="10">
      <t>イガイ</t>
    </rPh>
    <rPh sb="11" eb="13">
      <t>ショトク</t>
    </rPh>
    <rPh sb="13" eb="14">
      <t>ガク</t>
    </rPh>
    <rPh sb="17" eb="19">
      <t>ニュウリョク</t>
    </rPh>
    <phoneticPr fontId="2"/>
  </si>
  <si>
    <t>※2400万円超は限度額</t>
    <rPh sb="5" eb="6">
      <t>マン</t>
    </rPh>
    <rPh sb="6" eb="7">
      <t>エン</t>
    </rPh>
    <rPh sb="7" eb="8">
      <t>コ</t>
    </rPh>
    <rPh sb="9" eb="11">
      <t>ゲンド</t>
    </rPh>
    <rPh sb="11" eb="12">
      <t>ガク</t>
    </rPh>
    <phoneticPr fontId="2"/>
  </si>
  <si>
    <t>令和8年度狭山市
国民健康保険税試算表</t>
    <rPh sb="0" eb="2">
      <t>レイワ</t>
    </rPh>
    <rPh sb="3" eb="5">
      <t>ネンド</t>
    </rPh>
    <rPh sb="5" eb="8">
      <t>サヤマシ</t>
    </rPh>
    <rPh sb="9" eb="11">
      <t>コクミン</t>
    </rPh>
    <rPh sb="11" eb="13">
      <t>ケンコウ</t>
    </rPh>
    <rPh sb="13" eb="15">
      <t>ホケン</t>
    </rPh>
    <rPh sb="15" eb="16">
      <t>ゼイ</t>
    </rPh>
    <rPh sb="16" eb="18">
      <t>シサン</t>
    </rPh>
    <rPh sb="18" eb="19">
      <t>ヒョウ</t>
    </rPh>
    <phoneticPr fontId="2"/>
  </si>
  <si>
    <t>後期分</t>
    <rPh sb="0" eb="2">
      <t>コウキ</t>
    </rPh>
    <rPh sb="2" eb="3">
      <t>ブン</t>
    </rPh>
    <phoneticPr fontId="2"/>
  </si>
  <si>
    <t>子ども分</t>
    <rPh sb="0" eb="1">
      <t>コ</t>
    </rPh>
    <rPh sb="3" eb="4">
      <t>ブン</t>
    </rPh>
    <phoneticPr fontId="2"/>
  </si>
  <si>
    <t>8年度</t>
    <rPh sb="1" eb="3">
      <t>ネンド</t>
    </rPh>
    <phoneticPr fontId="2"/>
  </si>
  <si>
    <t>均等割</t>
  </si>
  <si>
    <t>円</t>
  </si>
  <si>
    <t>計</t>
  </si>
  <si>
    <t>２　前年中（令和７年１月～１２月）の収入または所得で入力してください。</t>
    <rPh sb="2" eb="4">
      <t>ゼンネン</t>
    </rPh>
    <rPh sb="4" eb="5">
      <t>ナカ</t>
    </rPh>
    <rPh sb="6" eb="8">
      <t>レイワ</t>
    </rPh>
    <rPh sb="9" eb="10">
      <t>ネン</t>
    </rPh>
    <rPh sb="11" eb="12">
      <t>ツキ</t>
    </rPh>
    <rPh sb="15" eb="16">
      <t>ツキ</t>
    </rPh>
    <rPh sb="18" eb="20">
      <t>シュウニュウ</t>
    </rPh>
    <rPh sb="23" eb="25">
      <t>ショトク</t>
    </rPh>
    <rPh sb="26" eb="28">
      <t>ニュウリョク</t>
    </rPh>
    <phoneticPr fontId="2"/>
  </si>
  <si>
    <t>３　１年間の税額及び１ヶ月あたりの税額等が試算されます。</t>
    <phoneticPr fontId="2"/>
  </si>
  <si>
    <t>年　齢
（Ｒ８年１月１日時点）</t>
    <rPh sb="0" eb="1">
      <t>トシ</t>
    </rPh>
    <rPh sb="2" eb="3">
      <t>ヨワイ</t>
    </rPh>
    <rPh sb="7" eb="8">
      <t>ネン</t>
    </rPh>
    <rPh sb="9" eb="10">
      <t>ガツ</t>
    </rPh>
    <rPh sb="11" eb="12">
      <t>ニチ</t>
    </rPh>
    <rPh sb="12" eb="14">
      <t>ジテン</t>
    </rPh>
    <phoneticPr fontId="2"/>
  </si>
  <si>
    <r>
      <t>・</t>
    </r>
    <r>
      <rPr>
        <b/>
        <u/>
        <sz val="12"/>
        <rFont val="ＭＳ Ｐゴシック"/>
        <family val="3"/>
        <charset val="128"/>
      </rPr>
      <t>この試算は概算ですので、実際の税額と異なる場合があります。</t>
    </r>
    <rPh sb="3" eb="5">
      <t>シサン</t>
    </rPh>
    <rPh sb="6" eb="8">
      <t>ガイサン</t>
    </rPh>
    <rPh sb="13" eb="15">
      <t>ジッサイ</t>
    </rPh>
    <rPh sb="16" eb="18">
      <t>ゼイガク</t>
    </rPh>
    <rPh sb="19" eb="20">
      <t>コト</t>
    </rPh>
    <rPh sb="22" eb="24">
      <t>バアイ</t>
    </rPh>
    <phoneticPr fontId="2"/>
  </si>
  <si>
    <t xml:space="preserve"> ※注意事項</t>
    <rPh sb="2" eb="4">
      <t>チュウイ</t>
    </rPh>
    <rPh sb="4" eb="6">
      <t>ジコウ</t>
    </rPh>
    <phoneticPr fontId="2"/>
  </si>
  <si>
    <t>・試算結果以外で世帯の前年所得合計額及び１８歳未満の加入者数に応じて国保税の軽減制度があります。</t>
    <rPh sb="1" eb="3">
      <t>シサン</t>
    </rPh>
    <rPh sb="3" eb="5">
      <t>ケッカ</t>
    </rPh>
    <rPh sb="5" eb="7">
      <t>イガイ</t>
    </rPh>
    <rPh sb="8" eb="10">
      <t>セタイ</t>
    </rPh>
    <rPh sb="11" eb="13">
      <t>ゼンネン</t>
    </rPh>
    <rPh sb="13" eb="15">
      <t>ショトク</t>
    </rPh>
    <rPh sb="15" eb="17">
      <t>ゴウケイ</t>
    </rPh>
    <rPh sb="17" eb="18">
      <t>ガク</t>
    </rPh>
    <rPh sb="18" eb="19">
      <t>オヨ</t>
    </rPh>
    <rPh sb="22" eb="23">
      <t>サイ</t>
    </rPh>
    <rPh sb="23" eb="25">
      <t>ミマン</t>
    </rPh>
    <rPh sb="26" eb="29">
      <t>カニュウシャ</t>
    </rPh>
    <rPh sb="29" eb="30">
      <t>スウ</t>
    </rPh>
    <rPh sb="31" eb="32">
      <t>オウ</t>
    </rPh>
    <rPh sb="34" eb="36">
      <t>コクホ</t>
    </rPh>
    <rPh sb="36" eb="37">
      <t>ゼイ</t>
    </rPh>
    <rPh sb="38" eb="40">
      <t>ケイゲン</t>
    </rPh>
    <rPh sb="40" eb="42">
      <t>セイド</t>
    </rPh>
    <phoneticPr fontId="2"/>
  </si>
  <si>
    <t>1年間の税額（4月～）</t>
    <rPh sb="1" eb="3">
      <t>ネンカン</t>
    </rPh>
    <rPh sb="4" eb="6">
      <t>ゼイガク</t>
    </rPh>
    <rPh sb="8" eb="9">
      <t>ツキ</t>
    </rPh>
    <phoneticPr fontId="2"/>
  </si>
  <si>
    <t>1ヶ月あたりの税額（1／12）</t>
    <rPh sb="2" eb="3">
      <t>ゲツ</t>
    </rPh>
    <rPh sb="7" eb="9">
      <t>ゼイガク</t>
    </rPh>
    <phoneticPr fontId="2"/>
  </si>
  <si>
    <t>1期あたりの税額（1／8）</t>
    <rPh sb="1" eb="2">
      <t>キ</t>
    </rPh>
    <rPh sb="6" eb="8">
      <t>ゼイガク</t>
    </rPh>
    <phoneticPr fontId="2"/>
  </si>
  <si>
    <t>1ヶ月及び1期あたりの税額は、端数処理などによって実際と異なる場合があります。</t>
    <phoneticPr fontId="2"/>
  </si>
  <si>
    <t>実際の納付は1年度分を7月～2月の8期払いです。</t>
    <rPh sb="0" eb="2">
      <t>ジッサイ</t>
    </rPh>
    <rPh sb="3" eb="5">
      <t>ノウフ</t>
    </rPh>
    <rPh sb="7" eb="9">
      <t>ネンド</t>
    </rPh>
    <rPh sb="9" eb="10">
      <t>ブン</t>
    </rPh>
    <rPh sb="12" eb="13">
      <t>ガツ</t>
    </rPh>
    <rPh sb="15" eb="16">
      <t>ガツ</t>
    </rPh>
    <rPh sb="18" eb="19">
      <t>キ</t>
    </rPh>
    <rPh sb="19" eb="20">
      <t>バラ</t>
    </rPh>
    <phoneticPr fontId="2"/>
  </si>
  <si>
    <r>
      <rPr>
        <sz val="11"/>
        <rFont val="ＭＳ Ｐゴシック"/>
        <family val="3"/>
        <charset val="128"/>
      </rPr>
      <t>　　</t>
    </r>
    <r>
      <rPr>
        <u/>
        <sz val="11"/>
        <rFont val="ＭＳ Ｐゴシック"/>
        <family val="3"/>
        <charset val="128"/>
      </rPr>
      <t>年間保険税額　÷　12　×　加入月数（加入した月含む）　＝　加入月数分の保険税額</t>
    </r>
    <rPh sb="2" eb="4">
      <t>ネンカン</t>
    </rPh>
    <rPh sb="4" eb="6">
      <t>ホケン</t>
    </rPh>
    <rPh sb="6" eb="8">
      <t>ゼイガク</t>
    </rPh>
    <rPh sb="16" eb="18">
      <t>カニュウ</t>
    </rPh>
    <rPh sb="18" eb="19">
      <t>ツキ</t>
    </rPh>
    <rPh sb="19" eb="20">
      <t>スウ</t>
    </rPh>
    <rPh sb="21" eb="23">
      <t>カニュウ</t>
    </rPh>
    <rPh sb="25" eb="26">
      <t>ツキ</t>
    </rPh>
    <rPh sb="26" eb="27">
      <t>フク</t>
    </rPh>
    <rPh sb="32" eb="34">
      <t>カニュウ</t>
    </rPh>
    <rPh sb="34" eb="35">
      <t>ツキ</t>
    </rPh>
    <rPh sb="35" eb="37">
      <t>スウフン</t>
    </rPh>
    <rPh sb="38" eb="40">
      <t>ホケン</t>
    </rPh>
    <rPh sb="40" eb="42">
      <t>ゼイガク</t>
    </rPh>
    <phoneticPr fontId="2"/>
  </si>
  <si>
    <t>　　①２３歳未満の扶養親族がいる。　　②本人または扶養親族が特別障害者である。</t>
    <phoneticPr fontId="2"/>
  </si>
  <si>
    <t>支援金等分</t>
    <rPh sb="0" eb="5">
      <t>シエンキントウブン</t>
    </rPh>
    <phoneticPr fontId="2"/>
  </si>
  <si>
    <t xml:space="preserve">    マイナスの所得がある方</t>
    <rPh sb="9" eb="11">
      <t>ショトク</t>
    </rPh>
    <rPh sb="14" eb="15">
      <t>カタ</t>
    </rPh>
    <phoneticPr fontId="2"/>
  </si>
  <si>
    <t>　　譲渡所得などの申告分離課税所得がある方</t>
    <rPh sb="2" eb="4">
      <t>ジョウト</t>
    </rPh>
    <rPh sb="4" eb="6">
      <t>ショトク</t>
    </rPh>
    <rPh sb="9" eb="11">
      <t>シンコク</t>
    </rPh>
    <rPh sb="11" eb="13">
      <t>ブンリ</t>
    </rPh>
    <rPh sb="13" eb="15">
      <t>カゼイ</t>
    </rPh>
    <rPh sb="15" eb="17">
      <t>ショトク</t>
    </rPh>
    <rPh sb="20" eb="21">
      <t>カタ</t>
    </rPh>
    <phoneticPr fontId="2"/>
  </si>
  <si>
    <t>　　　　　※マイナスの所得や譲渡所得などの申告分離課税所得がある場合はお問い合わせください。</t>
    <rPh sb="11" eb="13">
      <t>ショトク</t>
    </rPh>
    <rPh sb="21" eb="23">
      <t>シンコク</t>
    </rPh>
    <rPh sb="36" eb="37">
      <t>ト</t>
    </rPh>
    <rPh sb="38" eb="39">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</si>
</sst>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 ;[Red]\-#,##0\ "/>
    <numFmt numFmtId="177" formatCode="#,##0_ "/>
    <numFmt numFmtId="178" formatCode="#,##0;[Red]#,##0"/>
    <numFmt numFmtId="179" formatCode="0&quot;人&quot;"/>
    <numFmt numFmtId="180" formatCode="#,##0.0;[Red]\-#,##0.0"/>
    <numFmt numFmtId="181" formatCode="#,##0.00_ "/>
    <numFmt numFmtId="182" formatCode="\(#,###&quot;円&quot;\)"/>
    <numFmt numFmtId="183" formatCode="#,##0_);[Red]\(#,##0\)"/>
    <numFmt numFmtId="184" formatCode="&quot;加入者数は&quot;0&quot;人で計算しています。&quot;"/>
  </numFmts>
  <fonts count="36">
    <font>
      <sz val="11"/>
      <name val="ＭＳ Ｐゴシック"/>
      <family val="3"/>
      <charset val="128"/>
    </font>
    <font>
      <sz val="11"/>
      <name val="ＭＳ Ｐゴシック"/>
      <family val="3"/>
      <charset val="128"/>
    </font>
    <font>
      <sz val="6"/>
      <name val="ＭＳ Ｐゴシック"/>
      <family val="3"/>
      <charset val="128"/>
    </font>
    <font>
      <sz val="16"/>
      <name val="HGS創英角ｺﾞｼｯｸUB"/>
      <family val="3"/>
      <charset val="128"/>
    </font>
    <font>
      <sz val="11"/>
      <color indexed="8"/>
      <name val="ＭＳ Ｐゴシック"/>
      <family val="3"/>
      <charset val="128"/>
    </font>
    <font>
      <u/>
      <sz val="11"/>
      <color indexed="12"/>
      <name val="ＭＳ Ｐゴシック"/>
      <family val="3"/>
      <charset val="128"/>
    </font>
    <font>
      <sz val="14"/>
      <color indexed="8"/>
      <name val="HGS創英角ﾎﾟｯﾌﾟ体"/>
      <family val="3"/>
      <charset val="128"/>
    </font>
    <font>
      <sz val="11"/>
      <color rgb="FFFF0000"/>
      <name val="ＭＳ Ｐゴシック"/>
      <family val="3"/>
      <charset val="128"/>
    </font>
    <font>
      <b/>
      <sz val="14"/>
      <name val="HGS創英角ﾎﾟｯﾌﾟ体"/>
      <family val="3"/>
      <charset val="128"/>
    </font>
    <font>
      <b/>
      <sz val="14"/>
      <name val="ＭＳ Ｐゴシック"/>
      <family val="3"/>
      <charset val="128"/>
    </font>
    <font>
      <sz val="14"/>
      <color indexed="10"/>
      <name val="HGS創英角ｺﾞｼｯｸUB"/>
      <family val="3"/>
      <charset val="128"/>
    </font>
    <font>
      <sz val="10"/>
      <name val="ＭＳ Ｐゴシック"/>
      <family val="3"/>
      <charset val="128"/>
    </font>
    <font>
      <sz val="10"/>
      <color indexed="8"/>
      <name val="ＭＳ Ｐゴシック"/>
      <family val="3"/>
      <charset val="128"/>
    </font>
    <font>
      <sz val="9"/>
      <color indexed="8"/>
      <name val="ＭＳ Ｐゴシック"/>
      <family val="3"/>
      <charset val="128"/>
    </font>
    <font>
      <sz val="11"/>
      <name val="HGS創英角ﾎﾟｯﾌﾟ体"/>
      <family val="3"/>
      <charset val="128"/>
    </font>
    <font>
      <sz val="12"/>
      <name val="ＭＳ Ｐゴシック"/>
      <family val="3"/>
      <charset val="128"/>
    </font>
    <font>
      <b/>
      <u/>
      <sz val="11"/>
      <color indexed="8"/>
      <name val="ＭＳ Ｐゴシック"/>
      <family val="3"/>
      <charset val="128"/>
    </font>
    <font>
      <b/>
      <sz val="14"/>
      <color theme="0"/>
      <name val="ＭＳ Ｐゴシック"/>
      <family val="3"/>
      <charset val="128"/>
    </font>
    <font>
      <b/>
      <sz val="14"/>
      <name val="HGS創英角ｺﾞｼｯｸUB"/>
      <family val="3"/>
      <charset val="128"/>
    </font>
    <font>
      <b/>
      <sz val="12"/>
      <color rgb="FFFF0000"/>
      <name val="ＭＳ Ｐゴシック"/>
      <family val="3"/>
      <charset val="128"/>
    </font>
    <font>
      <b/>
      <sz val="11"/>
      <color rgb="FFFF0000"/>
      <name val="ＭＳ Ｐゴシック"/>
      <family val="3"/>
      <charset val="128"/>
    </font>
    <font>
      <sz val="11"/>
      <name val="HGS創英角ｺﾞｼｯｸUB"/>
      <family val="3"/>
      <charset val="128"/>
    </font>
    <font>
      <sz val="11"/>
      <color theme="1"/>
      <name val="HGS創英角ｺﾞｼｯｸUB"/>
      <family val="3"/>
      <charset val="128"/>
    </font>
    <font>
      <sz val="11"/>
      <color theme="4" tint="-0.499984740745262"/>
      <name val="ＭＳ Ｐゴシック"/>
      <family val="3"/>
      <charset val="128"/>
    </font>
    <font>
      <b/>
      <sz val="11"/>
      <name val="ＭＳ Ｐゴシック"/>
      <family val="3"/>
      <charset val="128"/>
    </font>
    <font>
      <sz val="9"/>
      <name val="ＭＳ Ｐゴシック"/>
      <family val="3"/>
      <charset val="128"/>
    </font>
    <font>
      <sz val="14"/>
      <name val="HGS創英角ﾎﾟｯﾌﾟ体"/>
      <family val="3"/>
      <charset val="128"/>
    </font>
    <font>
      <u/>
      <sz val="11"/>
      <name val="ＭＳ Ｐゴシック"/>
      <family val="3"/>
      <charset val="128"/>
    </font>
    <font>
      <b/>
      <sz val="10"/>
      <name val="ＭＳ Ｐゴシック"/>
      <family val="3"/>
      <charset val="128"/>
    </font>
    <font>
      <b/>
      <sz val="10"/>
      <name val="HGS創英角ｺﾞｼｯｸUB"/>
      <family val="3"/>
      <charset val="128"/>
    </font>
    <font>
      <b/>
      <u/>
      <sz val="12"/>
      <name val="ＭＳ Ｐゴシック"/>
      <family val="3"/>
      <charset val="128"/>
    </font>
    <font>
      <b/>
      <sz val="12"/>
      <name val="ＭＳ Ｐゴシック"/>
      <family val="3"/>
      <charset val="128"/>
    </font>
    <font>
      <b/>
      <sz val="9"/>
      <color indexed="81"/>
      <name val="MS P ゴシック"/>
      <family val="3"/>
      <charset val="128"/>
    </font>
    <font>
      <sz val="9"/>
      <color indexed="81"/>
      <name val="MS P ゴシック"/>
      <family val="3"/>
      <charset val="128"/>
    </font>
    <font>
      <sz val="12"/>
      <name val="HGS創英角ｺﾞｼｯｸUB"/>
      <family val="3"/>
      <charset val="128"/>
    </font>
    <font>
      <sz val="12"/>
      <color theme="1"/>
      <name val="HGS創英角ｺﾞｼｯｸUB"/>
      <family val="3"/>
      <charset val="128"/>
    </font>
  </fonts>
  <fills count="12">
    <fill>
      <patternFill patternType="none"/>
    </fill>
    <fill>
      <patternFill patternType="gray125"/>
    </fill>
    <fill>
      <patternFill patternType="solid">
        <fgColor rgb="FF99CC00"/>
        <bgColor indexed="64"/>
      </patternFill>
    </fill>
    <fill>
      <patternFill patternType="solid">
        <fgColor theme="8" tint="0.59999389629810485"/>
        <bgColor indexed="64"/>
      </patternFill>
    </fill>
    <fill>
      <patternFill patternType="solid">
        <fgColor rgb="FF99FF33"/>
        <bgColor indexed="64"/>
      </patternFill>
    </fill>
    <fill>
      <patternFill patternType="solid">
        <fgColor rgb="FF99FF66"/>
        <bgColor indexed="64"/>
      </patternFill>
    </fill>
    <fill>
      <patternFill patternType="solid">
        <fgColor rgb="FF66FF66"/>
        <bgColor indexed="64"/>
      </patternFill>
    </fill>
    <fill>
      <patternFill patternType="solid">
        <fgColor theme="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rgb="FFFF00FF"/>
        <bgColor indexed="64"/>
      </patternFill>
    </fill>
  </fills>
  <borders count="97">
    <border>
      <left/>
      <right/>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double">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diagonalDown="1">
      <left style="medium">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diagonalDown="1">
      <left style="thin">
        <color indexed="64"/>
      </left>
      <right style="thin">
        <color indexed="64"/>
      </right>
      <top style="medium">
        <color indexed="64"/>
      </top>
      <bottom/>
      <diagonal style="thin">
        <color indexed="64"/>
      </diagonal>
    </border>
    <border>
      <left style="thin">
        <color indexed="64"/>
      </left>
      <right style="medium">
        <color indexed="64"/>
      </right>
      <top style="medium">
        <color indexed="64"/>
      </top>
      <bottom/>
      <diagonal/>
    </border>
    <border diagonalDown="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
      <left style="thin">
        <color rgb="FF04C429"/>
      </left>
      <right style="thin">
        <color rgb="FF04C429"/>
      </right>
      <top style="thin">
        <color rgb="FF04C429"/>
      </top>
      <bottom/>
      <diagonal/>
    </border>
    <border>
      <left style="thin">
        <color rgb="FF04C429"/>
      </left>
      <right style="medium">
        <color rgb="FF04C429"/>
      </right>
      <top style="thin">
        <color rgb="FF04C429"/>
      </top>
      <bottom/>
      <diagonal/>
    </border>
    <border>
      <left style="medium">
        <color rgb="FF04C429"/>
      </left>
      <right/>
      <top style="medium">
        <color rgb="FF04C429"/>
      </top>
      <bottom/>
      <diagonal/>
    </border>
    <border>
      <left/>
      <right style="medium">
        <color rgb="FF04C429"/>
      </right>
      <top style="medium">
        <color rgb="FF04C429"/>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rgb="FF04C429"/>
      </left>
      <right style="thin">
        <color rgb="FF04C429"/>
      </right>
      <top/>
      <bottom style="thin">
        <color rgb="FF04C429"/>
      </bottom>
      <diagonal/>
    </border>
    <border>
      <left style="thin">
        <color rgb="FF04C429"/>
      </left>
      <right style="medium">
        <color rgb="FF04C429"/>
      </right>
      <top/>
      <bottom style="thin">
        <color rgb="FF04C429"/>
      </bottom>
      <diagonal/>
    </border>
    <border>
      <left style="medium">
        <color rgb="FF04C429"/>
      </left>
      <right/>
      <top/>
      <bottom style="thin">
        <color rgb="FF04C429"/>
      </bottom>
      <diagonal/>
    </border>
    <border>
      <left/>
      <right style="medium">
        <color rgb="FF04C429"/>
      </right>
      <top/>
      <bottom style="thin">
        <color rgb="FF04C429"/>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rgb="FF04C429"/>
      </left>
      <right style="thin">
        <color rgb="FF04C429"/>
      </right>
      <top style="thin">
        <color rgb="FF04C429"/>
      </top>
      <bottom style="thin">
        <color rgb="FF04C429"/>
      </bottom>
      <diagonal/>
    </border>
    <border>
      <left style="thin">
        <color rgb="FF04C429"/>
      </left>
      <right/>
      <top style="thin">
        <color rgb="FF04C429"/>
      </top>
      <bottom style="thin">
        <color rgb="FF04C429"/>
      </bottom>
      <diagonal/>
    </border>
    <border>
      <left style="thin">
        <color rgb="FF04C429"/>
      </left>
      <right style="medium">
        <color rgb="FF04C429"/>
      </right>
      <top style="thin">
        <color rgb="FF04C429"/>
      </top>
      <bottom style="thin">
        <color rgb="FF04C429"/>
      </bottom>
      <diagonal/>
    </border>
    <border>
      <left style="medium">
        <color indexed="64"/>
      </left>
      <right style="medium">
        <color indexed="64"/>
      </right>
      <top style="medium">
        <color indexed="64"/>
      </top>
      <bottom style="medium">
        <color indexed="64"/>
      </bottom>
      <diagonal/>
    </border>
    <border>
      <left style="medium">
        <color theme="4" tint="-0.499984740745262"/>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thin">
        <color theme="9" tint="-0.24994659260841701"/>
      </left>
      <right style="thin">
        <color theme="9" tint="-0.24994659260841701"/>
      </right>
      <top style="thin">
        <color theme="9" tint="-0.24994659260841701"/>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bottom style="thin">
        <color theme="9" tint="-0.24994659260841701"/>
      </bottom>
      <diagonal/>
    </border>
    <border>
      <left style="double">
        <color indexed="64"/>
      </left>
      <right style="double">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top/>
      <bottom/>
      <diagonal/>
    </border>
    <border>
      <left style="medium">
        <color indexed="64"/>
      </left>
      <right style="hair">
        <color indexed="64"/>
      </right>
      <top style="hair">
        <color indexed="64"/>
      </top>
      <bottom style="medium">
        <color indexed="64"/>
      </bottom>
      <diagonal/>
    </border>
    <border>
      <left style="thin">
        <color theme="9" tint="-0.24994659260841701"/>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rgb="FF04C429"/>
      </left>
      <right style="thin">
        <color rgb="FF04C429"/>
      </right>
      <top style="thin">
        <color rgb="FF04C429"/>
      </top>
      <bottom style="thin">
        <color rgb="FF92D050"/>
      </bottom>
      <diagonal/>
    </border>
    <border>
      <left/>
      <right/>
      <top style="thin">
        <color rgb="FF92D050"/>
      </top>
      <bottom/>
      <diagonal/>
    </border>
    <border>
      <left/>
      <right/>
      <top style="thin">
        <color theme="0"/>
      </top>
      <bottom/>
      <diagonal/>
    </border>
    <border>
      <left/>
      <right style="thin">
        <color theme="0"/>
      </right>
      <top style="thin">
        <color rgb="FF92D050"/>
      </top>
      <bottom style="thin">
        <color theme="0"/>
      </bottom>
      <diagonal/>
    </border>
    <border>
      <left style="thin">
        <color theme="0"/>
      </left>
      <right/>
      <top style="thin">
        <color theme="0"/>
      </top>
      <bottom/>
      <diagonal/>
    </border>
    <border>
      <left style="thin">
        <color theme="0"/>
      </left>
      <right/>
      <top style="thin">
        <color rgb="FF92D050"/>
      </top>
      <bottom/>
      <diagonal/>
    </border>
    <border>
      <left style="thin">
        <color theme="0"/>
      </left>
      <right/>
      <top/>
      <bottom/>
      <diagonal/>
    </border>
    <border>
      <left style="thin">
        <color theme="0"/>
      </left>
      <right style="thin">
        <color theme="0"/>
      </right>
      <top style="thin">
        <color rgb="FF92D050"/>
      </top>
      <bottom style="thin">
        <color theme="0"/>
      </bottom>
      <diagonal/>
    </border>
    <border>
      <left style="thin">
        <color theme="0"/>
      </left>
      <right style="thin">
        <color theme="0"/>
      </right>
      <top style="thin">
        <color theme="0"/>
      </top>
      <bottom/>
      <diagonal/>
    </border>
    <border>
      <left style="medium">
        <color rgb="FF04C429"/>
      </left>
      <right/>
      <top style="thin">
        <color rgb="FF04C429"/>
      </top>
      <bottom/>
      <diagonal/>
    </border>
    <border>
      <left/>
      <right style="medium">
        <color rgb="FF04C429"/>
      </right>
      <top style="thin">
        <color rgb="FF04C429"/>
      </top>
      <bottom/>
      <diagonal/>
    </border>
    <border>
      <left style="medium">
        <color rgb="FF04C429"/>
      </left>
      <right/>
      <top/>
      <bottom/>
      <diagonal/>
    </border>
    <border>
      <left/>
      <right style="medium">
        <color rgb="FF04C429"/>
      </right>
      <top/>
      <bottom/>
      <diagonal/>
    </border>
    <border>
      <left/>
      <right/>
      <top style="thin">
        <color rgb="FF04C429"/>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rgb="FF04C429"/>
      </top>
      <bottom style="thin">
        <color theme="0"/>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style="thin">
        <color theme="9" tint="-0.24994659260841701"/>
      </bottom>
      <diagonal/>
    </border>
    <border>
      <left/>
      <right style="thin">
        <color theme="9" tint="-0.24994659260841701"/>
      </right>
      <top/>
      <bottom style="thin">
        <color theme="9" tint="-0.24994659260841701"/>
      </bottom>
      <diagonal/>
    </border>
    <border>
      <left/>
      <right style="thin">
        <color theme="9" tint="-0.24994659260841701"/>
      </right>
      <top style="thin">
        <color theme="0"/>
      </top>
      <bottom/>
      <diagonal/>
    </border>
    <border>
      <left style="thin">
        <color indexed="64"/>
      </left>
      <right style="thin">
        <color theme="9" tint="-0.24994659260841701"/>
      </right>
      <top style="thin">
        <color theme="0"/>
      </top>
      <bottom/>
      <diagonal/>
    </border>
    <border>
      <left style="thin">
        <color theme="0"/>
      </left>
      <right/>
      <top style="thin">
        <color theme="9" tint="-0.24994659260841701"/>
      </top>
      <bottom/>
      <diagonal/>
    </border>
    <border>
      <left style="thin">
        <color indexed="64"/>
      </left>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9" tint="-0.24994659260841701"/>
      </right>
      <top/>
      <bottom/>
      <diagonal/>
    </border>
    <border>
      <left style="thin">
        <color theme="0"/>
      </left>
      <right/>
      <top style="thin">
        <color theme="9" tint="-0.24994659260841701"/>
      </top>
      <bottom style="thin">
        <color theme="0"/>
      </bottom>
      <diagonal/>
    </border>
    <border>
      <left style="thin">
        <color theme="0"/>
      </left>
      <right style="thin">
        <color theme="0"/>
      </right>
      <top style="thin">
        <color theme="9" tint="-0.24994659260841701"/>
      </top>
      <bottom style="thin">
        <color theme="0"/>
      </bottom>
      <diagonal/>
    </border>
    <border>
      <left style="thin">
        <color theme="9" tint="-0.24994659260841701"/>
      </left>
      <right/>
      <top/>
      <bottom/>
      <diagonal/>
    </border>
    <border>
      <left style="thin">
        <color theme="0"/>
      </left>
      <right/>
      <top/>
      <bottom style="thin">
        <color theme="0"/>
      </bottom>
      <diagonal/>
    </border>
    <border>
      <left style="medium">
        <color indexed="64"/>
      </left>
      <right/>
      <top/>
      <bottom/>
      <diagonal/>
    </border>
  </borders>
  <cellStyleXfs count="6">
    <xf numFmtId="0" fontId="0" fillId="0" borderId="0"/>
    <xf numFmtId="38" fontId="1" fillId="0" borderId="0" applyFont="0" applyFill="0" applyBorder="0" applyAlignment="0" applyProtection="0"/>
    <xf numFmtId="6" fontId="1"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alignment vertical="center"/>
    </xf>
    <xf numFmtId="0" fontId="1" fillId="0" borderId="0">
      <alignment vertical="center"/>
    </xf>
  </cellStyleXfs>
  <cellXfs count="286">
    <xf numFmtId="0" fontId="0" fillId="0" borderId="0" xfId="0"/>
    <xf numFmtId="0" fontId="0" fillId="0" borderId="0" xfId="0" applyFill="1" applyAlignment="1" applyProtection="1"/>
    <xf numFmtId="0" fontId="4" fillId="0" borderId="0" xfId="0" applyFont="1" applyFill="1" applyAlignment="1" applyProtection="1"/>
    <xf numFmtId="0" fontId="4" fillId="0" borderId="0" xfId="0" applyFont="1" applyFill="1" applyAlignment="1" applyProtection="1">
      <protection hidden="1"/>
    </xf>
    <xf numFmtId="0" fontId="0" fillId="0" borderId="0" xfId="0" applyAlignment="1">
      <alignment shrinkToFit="1"/>
    </xf>
    <xf numFmtId="0" fontId="0" fillId="0" borderId="0" xfId="0" applyFill="1" applyBorder="1" applyAlignment="1" applyProtection="1"/>
    <xf numFmtId="0" fontId="8" fillId="2" borderId="0" xfId="0" applyFont="1" applyFill="1" applyBorder="1" applyAlignment="1" applyProtection="1">
      <alignment horizontal="left"/>
      <protection hidden="1"/>
    </xf>
    <xf numFmtId="0" fontId="9" fillId="2" borderId="0" xfId="0" applyFont="1" applyFill="1" applyAlignment="1">
      <alignment shrinkToFit="1"/>
    </xf>
    <xf numFmtId="0" fontId="9" fillId="2" borderId="0" xfId="0" applyFont="1" applyFill="1" applyAlignment="1" applyProtection="1">
      <alignment shrinkToFit="1"/>
      <protection hidden="1"/>
    </xf>
    <xf numFmtId="0" fontId="4" fillId="0" borderId="0" xfId="0" applyFont="1" applyFill="1" applyBorder="1" applyAlignment="1" applyProtection="1">
      <alignment horizontal="left"/>
      <protection hidden="1"/>
    </xf>
    <xf numFmtId="0" fontId="4" fillId="0" borderId="0" xfId="0" applyFont="1" applyFill="1" applyBorder="1" applyAlignment="1" applyProtection="1">
      <alignment shrinkToFit="1"/>
      <protection hidden="1"/>
    </xf>
    <xf numFmtId="0" fontId="4" fillId="0" borderId="0" xfId="0" applyFont="1" applyFill="1" applyAlignment="1" applyProtection="1">
      <alignment shrinkToFit="1"/>
      <protection hidden="1"/>
    </xf>
    <xf numFmtId="0" fontId="0" fillId="0" borderId="0" xfId="0" applyFill="1" applyAlignment="1" applyProtection="1">
      <alignment shrinkToFit="1"/>
    </xf>
    <xf numFmtId="0" fontId="4" fillId="0" borderId="0" xfId="0" applyFont="1" applyFill="1" applyBorder="1" applyAlignment="1" applyProtection="1">
      <protection hidden="1"/>
    </xf>
    <xf numFmtId="38" fontId="11" fillId="3" borderId="2" xfId="0" applyNumberFormat="1" applyFont="1" applyFill="1" applyBorder="1" applyAlignment="1" applyProtection="1">
      <alignment shrinkToFit="1"/>
    </xf>
    <xf numFmtId="38" fontId="12" fillId="3" borderId="2" xfId="0" applyNumberFormat="1" applyFont="1" applyFill="1" applyBorder="1" applyAlignment="1" applyProtection="1">
      <alignment shrinkToFit="1"/>
      <protection hidden="1"/>
    </xf>
    <xf numFmtId="0" fontId="11" fillId="0" borderId="0" xfId="0" applyFont="1" applyBorder="1" applyAlignment="1">
      <alignment horizontal="center" vertical="center" wrapText="1"/>
    </xf>
    <xf numFmtId="0" fontId="4" fillId="0" borderId="4" xfId="0" applyFont="1" applyFill="1" applyBorder="1" applyAlignment="1" applyProtection="1">
      <alignment horizontal="center"/>
      <protection hidden="1"/>
    </xf>
    <xf numFmtId="0" fontId="12" fillId="0" borderId="4" xfId="0" applyFont="1" applyFill="1" applyBorder="1" applyAlignment="1" applyProtection="1">
      <alignment horizontal="center" wrapText="1"/>
      <protection hidden="1"/>
    </xf>
    <xf numFmtId="38" fontId="12" fillId="3" borderId="10" xfId="4" applyNumberFormat="1" applyFont="1" applyFill="1" applyBorder="1" applyAlignment="1" applyProtection="1">
      <alignment shrinkToFit="1"/>
      <protection hidden="1"/>
    </xf>
    <xf numFmtId="0" fontId="12" fillId="0" borderId="0" xfId="4" applyFont="1" applyFill="1" applyBorder="1" applyAlignment="1" applyProtection="1">
      <alignment horizontal="right"/>
      <protection hidden="1"/>
    </xf>
    <xf numFmtId="0" fontId="0" fillId="0" borderId="0" xfId="0" applyBorder="1" applyAlignment="1">
      <alignment horizontal="center" vertical="center"/>
    </xf>
    <xf numFmtId="177" fontId="4" fillId="0" borderId="4" xfId="0" applyNumberFormat="1" applyFont="1" applyFill="1" applyBorder="1" applyAlignment="1" applyProtection="1">
      <protection hidden="1"/>
    </xf>
    <xf numFmtId="0" fontId="12" fillId="0" borderId="4" xfId="4" applyFont="1" applyFill="1" applyBorder="1" applyAlignment="1" applyProtection="1">
      <alignment shrinkToFit="1"/>
      <protection hidden="1"/>
    </xf>
    <xf numFmtId="178" fontId="12" fillId="0" borderId="4" xfId="4" applyNumberFormat="1" applyFont="1" applyFill="1" applyBorder="1" applyAlignment="1" applyProtection="1">
      <alignment shrinkToFit="1"/>
      <protection hidden="1"/>
    </xf>
    <xf numFmtId="178" fontId="12" fillId="0" borderId="0" xfId="4" applyNumberFormat="1" applyFont="1" applyFill="1" applyBorder="1" applyAlignment="1" applyProtection="1">
      <alignment shrinkToFit="1"/>
      <protection hidden="1"/>
    </xf>
    <xf numFmtId="38" fontId="0" fillId="0" borderId="4" xfId="1" applyFont="1" applyBorder="1" applyAlignment="1"/>
    <xf numFmtId="38" fontId="0" fillId="0" borderId="0" xfId="1" applyFont="1" applyBorder="1" applyAlignment="1"/>
    <xf numFmtId="38" fontId="0" fillId="4" borderId="18" xfId="1" applyFont="1" applyFill="1" applyBorder="1" applyAlignment="1">
      <alignment shrinkToFit="1"/>
    </xf>
    <xf numFmtId="0" fontId="4" fillId="0" borderId="19" xfId="0" applyFont="1" applyFill="1" applyBorder="1" applyAlignment="1" applyProtection="1">
      <alignment shrinkToFit="1"/>
      <protection hidden="1"/>
    </xf>
    <xf numFmtId="0" fontId="0" fillId="0" borderId="4" xfId="0" applyFill="1" applyBorder="1" applyAlignment="1" applyProtection="1">
      <alignment shrinkToFit="1"/>
    </xf>
    <xf numFmtId="0" fontId="12" fillId="0" borderId="4" xfId="0" applyFont="1" applyFill="1" applyBorder="1" applyAlignment="1" applyProtection="1">
      <alignment horizontal="center"/>
      <protection hidden="1"/>
    </xf>
    <xf numFmtId="0" fontId="0" fillId="0" borderId="26" xfId="0" applyBorder="1"/>
    <xf numFmtId="177" fontId="4" fillId="0" borderId="27" xfId="0" applyNumberFormat="1" applyFont="1" applyFill="1" applyBorder="1" applyAlignment="1" applyProtection="1">
      <protection hidden="1"/>
    </xf>
    <xf numFmtId="0" fontId="0" fillId="0" borderId="28" xfId="0" applyBorder="1"/>
    <xf numFmtId="0" fontId="4" fillId="0" borderId="30" xfId="0" applyFont="1" applyFill="1" applyBorder="1" applyAlignment="1" applyProtection="1">
      <protection hidden="1"/>
    </xf>
    <xf numFmtId="179" fontId="4" fillId="0" borderId="31" xfId="0" applyNumberFormat="1" applyFont="1" applyFill="1" applyBorder="1" applyAlignment="1" applyProtection="1">
      <alignment horizontal="center"/>
      <protection hidden="1"/>
    </xf>
    <xf numFmtId="0" fontId="4" fillId="0" borderId="32" xfId="0" applyFont="1" applyFill="1" applyBorder="1" applyAlignment="1" applyProtection="1">
      <protection hidden="1"/>
    </xf>
    <xf numFmtId="0" fontId="15" fillId="5" borderId="34" xfId="0" applyFont="1" applyFill="1" applyBorder="1" applyAlignment="1" applyProtection="1"/>
    <xf numFmtId="180" fontId="12" fillId="3" borderId="6" xfId="0" applyNumberFormat="1" applyFont="1" applyFill="1" applyBorder="1" applyAlignment="1" applyProtection="1">
      <alignment shrinkToFit="1"/>
      <protection hidden="1"/>
    </xf>
    <xf numFmtId="180" fontId="12" fillId="0" borderId="0" xfId="0" applyNumberFormat="1" applyFont="1" applyFill="1" applyBorder="1" applyAlignment="1" applyProtection="1">
      <alignment shrinkToFit="1"/>
      <protection hidden="1"/>
    </xf>
    <xf numFmtId="0" fontId="11" fillId="0" borderId="4" xfId="0" applyFont="1" applyBorder="1" applyAlignment="1" applyProtection="1">
      <alignment horizontal="right"/>
    </xf>
    <xf numFmtId="38" fontId="1" fillId="3" borderId="4" xfId="1" applyFont="1" applyFill="1" applyBorder="1" applyAlignment="1" applyProtection="1"/>
    <xf numFmtId="0" fontId="0" fillId="5" borderId="41" xfId="0" applyFont="1" applyFill="1" applyBorder="1" applyAlignment="1" applyProtection="1">
      <alignment horizontal="center"/>
    </xf>
    <xf numFmtId="182" fontId="15" fillId="5" borderId="41" xfId="0" applyNumberFormat="1" applyFont="1" applyFill="1" applyBorder="1" applyAlignment="1" applyProtection="1">
      <alignment horizontal="center" wrapText="1"/>
    </xf>
    <xf numFmtId="182" fontId="15" fillId="5" borderId="42" xfId="0" applyNumberFormat="1" applyFont="1" applyFill="1" applyBorder="1" applyAlignment="1" applyProtection="1">
      <alignment horizontal="center" wrapText="1"/>
    </xf>
    <xf numFmtId="0" fontId="12" fillId="0" borderId="4" xfId="0" applyFont="1" applyFill="1" applyBorder="1" applyAlignment="1" applyProtection="1">
      <alignment horizontal="right"/>
      <protection hidden="1"/>
    </xf>
    <xf numFmtId="38" fontId="12" fillId="3" borderId="14" xfId="0" applyNumberFormat="1" applyFont="1" applyFill="1" applyBorder="1" applyAlignment="1" applyProtection="1">
      <alignment shrinkToFit="1"/>
      <protection hidden="1"/>
    </xf>
    <xf numFmtId="38" fontId="1" fillId="3" borderId="14" xfId="5" applyNumberFormat="1" applyFill="1" applyBorder="1" applyAlignment="1">
      <alignment shrinkToFit="1"/>
    </xf>
    <xf numFmtId="38" fontId="12" fillId="0" borderId="0" xfId="0" applyNumberFormat="1" applyFont="1" applyFill="1" applyBorder="1" applyAlignment="1" applyProtection="1">
      <alignment shrinkToFit="1"/>
      <protection hidden="1"/>
    </xf>
    <xf numFmtId="177" fontId="11" fillId="0" borderId="4" xfId="5" applyNumberFormat="1" applyFont="1" applyFill="1" applyBorder="1" applyAlignment="1" applyProtection="1">
      <alignment horizontal="right"/>
    </xf>
    <xf numFmtId="0" fontId="15" fillId="5" borderId="48" xfId="0" applyFont="1" applyFill="1" applyBorder="1" applyAlignment="1" applyProtection="1">
      <alignment horizontal="center"/>
    </xf>
    <xf numFmtId="177" fontId="15" fillId="5" borderId="48" xfId="0" applyNumberFormat="1" applyFont="1" applyFill="1" applyBorder="1" applyAlignment="1" applyProtection="1"/>
    <xf numFmtId="177" fontId="15" fillId="5" borderId="49" xfId="0" applyNumberFormat="1" applyFont="1" applyFill="1" applyBorder="1" applyAlignment="1" applyProtection="1"/>
    <xf numFmtId="183" fontId="12" fillId="0" borderId="4" xfId="0" applyNumberFormat="1" applyFont="1" applyFill="1" applyBorder="1" applyAlignment="1" applyProtection="1">
      <alignment horizontal="right"/>
      <protection hidden="1"/>
    </xf>
    <xf numFmtId="181" fontId="4" fillId="3" borderId="4" xfId="0" applyNumberFormat="1" applyFont="1" applyFill="1" applyBorder="1" applyAlignment="1" applyProtection="1">
      <protection hidden="1"/>
    </xf>
    <xf numFmtId="177" fontId="4" fillId="3" borderId="4" xfId="0" applyNumberFormat="1" applyFont="1" applyFill="1" applyBorder="1" applyAlignment="1" applyProtection="1">
      <protection hidden="1"/>
    </xf>
    <xf numFmtId="183" fontId="12" fillId="0" borderId="0" xfId="4" applyNumberFormat="1" applyFont="1" applyFill="1" applyBorder="1" applyAlignment="1" applyProtection="1">
      <alignment shrinkToFit="1"/>
      <protection hidden="1"/>
    </xf>
    <xf numFmtId="183" fontId="0" fillId="3" borderId="4" xfId="0" applyNumberFormat="1" applyFill="1" applyBorder="1" applyAlignment="1" applyProtection="1"/>
    <xf numFmtId="0" fontId="11" fillId="0" borderId="4" xfId="0" applyFont="1" applyFill="1" applyBorder="1" applyAlignment="1" applyProtection="1">
      <alignment horizontal="right"/>
    </xf>
    <xf numFmtId="183" fontId="4" fillId="3" borderId="4" xfId="0" applyNumberFormat="1" applyFont="1" applyFill="1" applyBorder="1" applyAlignment="1" applyProtection="1">
      <protection hidden="1"/>
    </xf>
    <xf numFmtId="0" fontId="0" fillId="3" borderId="0" xfId="0" applyFill="1" applyAlignment="1" applyProtection="1"/>
    <xf numFmtId="38" fontId="1" fillId="0" borderId="0" xfId="1" applyFont="1" applyFill="1" applyBorder="1" applyAlignment="1" applyProtection="1"/>
    <xf numFmtId="176" fontId="11" fillId="3" borderId="5" xfId="5" applyNumberFormat="1" applyFont="1" applyFill="1" applyBorder="1" applyAlignment="1" applyProtection="1">
      <alignment shrinkToFit="1"/>
    </xf>
    <xf numFmtId="176" fontId="11" fillId="3" borderId="6" xfId="5" applyNumberFormat="1" applyFont="1" applyFill="1" applyBorder="1" applyAlignment="1" applyProtection="1">
      <alignment shrinkToFit="1"/>
    </xf>
    <xf numFmtId="176" fontId="11" fillId="3" borderId="13" xfId="0" applyNumberFormat="1" applyFont="1" applyFill="1" applyBorder="1" applyAlignment="1" applyProtection="1">
      <alignment horizontal="right" shrinkToFit="1"/>
    </xf>
    <xf numFmtId="176" fontId="11" fillId="3" borderId="14" xfId="0" applyNumberFormat="1" applyFont="1" applyFill="1" applyBorder="1" applyAlignment="1" applyProtection="1">
      <alignment horizontal="right" shrinkToFit="1"/>
    </xf>
    <xf numFmtId="177" fontId="11" fillId="3" borderId="6" xfId="5" applyNumberFormat="1" applyFont="1" applyFill="1" applyBorder="1" applyAlignment="1" applyProtection="1">
      <alignment shrinkToFit="1"/>
    </xf>
    <xf numFmtId="177" fontId="11" fillId="3" borderId="14" xfId="5" applyNumberFormat="1" applyFont="1" applyFill="1" applyBorder="1" applyAlignment="1" applyProtection="1">
      <alignment shrinkToFit="1"/>
    </xf>
    <xf numFmtId="181" fontId="1" fillId="3" borderId="38" xfId="5" applyNumberFormat="1" applyFill="1" applyBorder="1" applyAlignment="1" applyProtection="1">
      <alignment shrinkToFit="1"/>
    </xf>
    <xf numFmtId="9" fontId="1" fillId="3" borderId="39" xfId="5" applyNumberFormat="1" applyFill="1" applyBorder="1" applyAlignment="1" applyProtection="1">
      <alignment shrinkToFit="1"/>
    </xf>
    <xf numFmtId="9" fontId="1" fillId="3" borderId="40" xfId="5" applyNumberFormat="1" applyFill="1" applyBorder="1" applyAlignment="1" applyProtection="1">
      <alignment shrinkToFit="1"/>
    </xf>
    <xf numFmtId="0" fontId="1" fillId="3" borderId="45" xfId="5" applyFill="1" applyBorder="1" applyAlignment="1" applyProtection="1">
      <alignment shrinkToFit="1"/>
    </xf>
    <xf numFmtId="176" fontId="1" fillId="3" borderId="46" xfId="5" applyNumberFormat="1" applyFill="1" applyBorder="1" applyAlignment="1" applyProtection="1">
      <alignment shrinkToFit="1"/>
    </xf>
    <xf numFmtId="176" fontId="1" fillId="3" borderId="47" xfId="5" applyNumberFormat="1" applyFill="1" applyBorder="1" applyAlignment="1" applyProtection="1">
      <alignment shrinkToFit="1"/>
    </xf>
    <xf numFmtId="0" fontId="4" fillId="3" borderId="4" xfId="0" applyFont="1" applyFill="1" applyBorder="1" applyAlignment="1" applyProtection="1">
      <alignment shrinkToFit="1"/>
      <protection hidden="1"/>
    </xf>
    <xf numFmtId="38" fontId="0" fillId="3" borderId="4" xfId="1" applyFont="1" applyFill="1" applyBorder="1" applyAlignment="1" applyProtection="1">
      <alignment shrinkToFit="1"/>
    </xf>
    <xf numFmtId="38" fontId="0" fillId="8" borderId="18" xfId="1" applyFont="1" applyFill="1" applyBorder="1" applyAlignment="1">
      <alignment shrinkToFit="1"/>
    </xf>
    <xf numFmtId="0" fontId="7" fillId="8" borderId="0" xfId="0" applyFont="1" applyFill="1" applyBorder="1" applyAlignment="1" applyProtection="1">
      <protection hidden="1"/>
    </xf>
    <xf numFmtId="0" fontId="4" fillId="8" borderId="0" xfId="0" applyFont="1" applyFill="1" applyAlignment="1" applyProtection="1">
      <protection hidden="1"/>
    </xf>
    <xf numFmtId="0" fontId="0" fillId="8" borderId="0" xfId="0" applyFill="1" applyAlignment="1"/>
    <xf numFmtId="0" fontId="4" fillId="9" borderId="0" xfId="0" applyFont="1" applyFill="1" applyAlignment="1" applyProtection="1">
      <protection hidden="1"/>
    </xf>
    <xf numFmtId="0" fontId="6" fillId="9" borderId="0" xfId="0" applyFont="1" applyFill="1" applyBorder="1" applyAlignment="1" applyProtection="1">
      <protection hidden="1"/>
    </xf>
    <xf numFmtId="0" fontId="4" fillId="9" borderId="0" xfId="0" applyFont="1" applyFill="1" applyBorder="1" applyAlignment="1" applyProtection="1">
      <protection hidden="1"/>
    </xf>
    <xf numFmtId="0" fontId="6" fillId="8" borderId="0" xfId="0" applyFont="1" applyFill="1" applyBorder="1" applyAlignment="1" applyProtection="1">
      <alignment horizontal="left"/>
      <protection hidden="1"/>
    </xf>
    <xf numFmtId="0" fontId="4" fillId="8" borderId="0" xfId="0" applyFont="1" applyFill="1" applyBorder="1" applyAlignment="1" applyProtection="1">
      <protection hidden="1"/>
    </xf>
    <xf numFmtId="183" fontId="4" fillId="0" borderId="4" xfId="0" applyNumberFormat="1" applyFont="1" applyFill="1" applyBorder="1" applyAlignment="1" applyProtection="1">
      <protection hidden="1"/>
    </xf>
    <xf numFmtId="183" fontId="4" fillId="0" borderId="27" xfId="0" applyNumberFormat="1" applyFont="1" applyFill="1" applyBorder="1" applyAlignment="1" applyProtection="1">
      <protection hidden="1"/>
    </xf>
    <xf numFmtId="0" fontId="0" fillId="0" borderId="0" xfId="0" applyAlignment="1"/>
    <xf numFmtId="0" fontId="0" fillId="7" borderId="0" xfId="0" applyFill="1" applyBorder="1" applyAlignment="1" applyProtection="1"/>
    <xf numFmtId="0" fontId="26" fillId="3" borderId="0" xfId="0" applyFont="1" applyFill="1" applyBorder="1" applyAlignment="1" applyProtection="1"/>
    <xf numFmtId="0" fontId="0" fillId="3" borderId="0" xfId="0" applyFill="1" applyBorder="1" applyAlignment="1" applyProtection="1"/>
    <xf numFmtId="0" fontId="0" fillId="3" borderId="0" xfId="0" applyFill="1"/>
    <xf numFmtId="0" fontId="4" fillId="3" borderId="0" xfId="0" applyFont="1" applyFill="1" applyBorder="1" applyAlignment="1" applyProtection="1">
      <protection hidden="1"/>
    </xf>
    <xf numFmtId="0" fontId="10" fillId="7" borderId="0" xfId="0" applyFont="1" applyFill="1" applyBorder="1" applyAlignment="1" applyProtection="1"/>
    <xf numFmtId="0" fontId="0" fillId="0" borderId="1" xfId="0" applyFont="1" applyFill="1" applyBorder="1" applyAlignment="1" applyProtection="1"/>
    <xf numFmtId="0" fontId="0" fillId="0" borderId="1" xfId="0" applyFont="1" applyBorder="1" applyAlignment="1"/>
    <xf numFmtId="0" fontId="11" fillId="0" borderId="0" xfId="0" applyFont="1" applyBorder="1" applyAlignment="1"/>
    <xf numFmtId="0" fontId="0" fillId="7" borderId="7" xfId="0" applyFont="1" applyFill="1" applyBorder="1" applyAlignment="1" applyProtection="1">
      <alignment horizontal="center" wrapText="1"/>
    </xf>
    <xf numFmtId="0" fontId="25" fillId="7" borderId="8" xfId="0" applyFont="1" applyFill="1" applyBorder="1" applyAlignment="1" applyProtection="1">
      <alignment horizontal="center" wrapText="1"/>
    </xf>
    <xf numFmtId="0" fontId="0" fillId="7" borderId="8" xfId="0" applyFont="1" applyFill="1" applyBorder="1" applyAlignment="1" applyProtection="1">
      <alignment horizontal="center"/>
    </xf>
    <xf numFmtId="0" fontId="0" fillId="7" borderId="9" xfId="0" applyFont="1" applyFill="1" applyBorder="1" applyAlignment="1" applyProtection="1">
      <alignment horizontal="center" wrapText="1"/>
    </xf>
    <xf numFmtId="0" fontId="0" fillId="7" borderId="0" xfId="0" applyFont="1" applyFill="1" applyBorder="1" applyAlignment="1" applyProtection="1">
      <alignment horizontal="center" wrapText="1"/>
    </xf>
    <xf numFmtId="0" fontId="12" fillId="10" borderId="4" xfId="0" applyFont="1" applyFill="1" applyBorder="1" applyAlignment="1" applyProtection="1">
      <alignment horizontal="center"/>
      <protection hidden="1"/>
    </xf>
    <xf numFmtId="0" fontId="11" fillId="0" borderId="4" xfId="0" applyFont="1" applyFill="1" applyBorder="1" applyAlignment="1" applyProtection="1">
      <alignment horizontal="center" wrapText="1"/>
    </xf>
    <xf numFmtId="0" fontId="15" fillId="7" borderId="15" xfId="0" applyFont="1" applyFill="1" applyBorder="1" applyAlignment="1" applyProtection="1">
      <alignment horizontal="center"/>
    </xf>
    <xf numFmtId="0" fontId="15" fillId="7" borderId="21" xfId="0" applyFont="1" applyFill="1" applyBorder="1" applyAlignment="1" applyProtection="1">
      <alignment horizontal="center" shrinkToFit="1"/>
      <protection locked="0"/>
    </xf>
    <xf numFmtId="38" fontId="15" fillId="7" borderId="16" xfId="1" applyFont="1" applyFill="1" applyBorder="1" applyAlignment="1" applyProtection="1">
      <protection locked="0"/>
    </xf>
    <xf numFmtId="38" fontId="15" fillId="7" borderId="17" xfId="1" applyFont="1" applyFill="1" applyBorder="1" applyAlignment="1" applyProtection="1">
      <protection locked="0"/>
    </xf>
    <xf numFmtId="38" fontId="15" fillId="7" borderId="0" xfId="1" applyFont="1" applyFill="1" applyBorder="1" applyAlignment="1" applyProtection="1">
      <protection locked="0"/>
    </xf>
    <xf numFmtId="177" fontId="4" fillId="10" borderId="4" xfId="0" applyNumberFormat="1" applyFont="1" applyFill="1" applyBorder="1" applyAlignment="1" applyProtection="1">
      <protection hidden="1"/>
    </xf>
    <xf numFmtId="38" fontId="4" fillId="0" borderId="4" xfId="1" applyFont="1" applyFill="1" applyBorder="1" applyAlignment="1" applyProtection="1">
      <alignment shrinkToFit="1"/>
      <protection hidden="1"/>
    </xf>
    <xf numFmtId="38" fontId="7" fillId="0" borderId="4" xfId="1" applyFont="1" applyFill="1" applyBorder="1" applyAlignment="1" applyProtection="1">
      <alignment horizontal="center" shrinkToFit="1"/>
    </xf>
    <xf numFmtId="0" fontId="0" fillId="0" borderId="58" xfId="0" applyFill="1" applyBorder="1" applyAlignment="1" applyProtection="1"/>
    <xf numFmtId="0" fontId="15" fillId="7" borderId="20" xfId="0" applyFont="1" applyFill="1" applyBorder="1" applyAlignment="1" applyProtection="1">
      <alignment horizontal="center"/>
    </xf>
    <xf numFmtId="38" fontId="15" fillId="7" borderId="22" xfId="1" applyFont="1" applyFill="1" applyBorder="1" applyAlignment="1" applyProtection="1">
      <protection locked="0"/>
    </xf>
    <xf numFmtId="38" fontId="15" fillId="7" borderId="21" xfId="1" applyFont="1" applyFill="1" applyBorder="1" applyAlignment="1" applyProtection="1">
      <protection locked="0"/>
    </xf>
    <xf numFmtId="38" fontId="15" fillId="7" borderId="23" xfId="1" applyFont="1" applyFill="1" applyBorder="1" applyAlignment="1" applyProtection="1">
      <protection locked="0"/>
    </xf>
    <xf numFmtId="38" fontId="7" fillId="0" borderId="58" xfId="1" applyFont="1" applyFill="1" applyBorder="1" applyAlignment="1" applyProtection="1">
      <alignment horizontal="center" shrinkToFit="1"/>
    </xf>
    <xf numFmtId="0" fontId="20" fillId="7" borderId="0" xfId="0" applyFont="1" applyFill="1" applyBorder="1" applyAlignment="1" applyProtection="1">
      <alignment horizontal="left" indent="3"/>
    </xf>
    <xf numFmtId="0" fontId="13" fillId="0" borderId="0" xfId="0" applyFont="1" applyFill="1" applyAlignment="1" applyProtection="1">
      <alignment horizontal="right"/>
    </xf>
    <xf numFmtId="177" fontId="4" fillId="10" borderId="29" xfId="0" applyNumberFormat="1" applyFont="1" applyFill="1" applyBorder="1" applyAlignment="1" applyProtection="1">
      <protection hidden="1"/>
    </xf>
    <xf numFmtId="0" fontId="0" fillId="7" borderId="0" xfId="0" applyFont="1" applyFill="1" applyAlignment="1" applyProtection="1">
      <alignment horizontal="left" indent="3"/>
    </xf>
    <xf numFmtId="179" fontId="4" fillId="10" borderId="33" xfId="0" applyNumberFormat="1" applyFont="1" applyFill="1" applyBorder="1" applyAlignment="1" applyProtection="1">
      <alignment horizontal="center"/>
      <protection hidden="1"/>
    </xf>
    <xf numFmtId="0" fontId="9" fillId="7" borderId="0" xfId="0" applyFont="1" applyFill="1" applyBorder="1" applyAlignment="1" applyProtection="1">
      <alignment horizontal="center"/>
    </xf>
    <xf numFmtId="0" fontId="0" fillId="7" borderId="0" xfId="0" applyFill="1" applyBorder="1" applyAlignment="1" applyProtection="1">
      <alignment horizontal="center"/>
    </xf>
    <xf numFmtId="0" fontId="17" fillId="7" borderId="0" xfId="0" applyFont="1" applyFill="1" applyBorder="1" applyAlignment="1" applyProtection="1"/>
    <xf numFmtId="38" fontId="18" fillId="7" borderId="0" xfId="1" applyFont="1" applyFill="1" applyBorder="1" applyAlignment="1" applyProtection="1">
      <alignment horizontal="center" vertical="center" shrinkToFit="1"/>
    </xf>
    <xf numFmtId="0" fontId="16" fillId="10" borderId="0" xfId="0" applyFont="1" applyFill="1" applyAlignment="1" applyProtection="1">
      <alignment horizontal="left"/>
      <protection hidden="1"/>
    </xf>
    <xf numFmtId="0" fontId="4" fillId="10" borderId="0" xfId="0" applyFont="1" applyFill="1" applyAlignment="1" applyProtection="1">
      <protection hidden="1"/>
    </xf>
    <xf numFmtId="0" fontId="0" fillId="10" borderId="0" xfId="0" applyFill="1" applyAlignment="1" applyProtection="1"/>
    <xf numFmtId="0" fontId="4" fillId="10" borderId="0" xfId="0" applyFont="1" applyFill="1" applyAlignment="1" applyProtection="1">
      <alignment horizontal="right"/>
      <protection hidden="1"/>
    </xf>
    <xf numFmtId="0" fontId="4" fillId="10" borderId="4" xfId="0" applyFont="1" applyFill="1" applyBorder="1" applyAlignment="1" applyProtection="1">
      <protection hidden="1"/>
    </xf>
    <xf numFmtId="0" fontId="4" fillId="10" borderId="0" xfId="0" applyFont="1" applyFill="1" applyBorder="1" applyAlignment="1" applyProtection="1">
      <alignment horizontal="right"/>
      <protection hidden="1"/>
    </xf>
    <xf numFmtId="0" fontId="4" fillId="10" borderId="4" xfId="0" applyFont="1" applyFill="1" applyBorder="1" applyAlignment="1" applyProtection="1">
      <alignment horizontal="center"/>
      <protection hidden="1"/>
    </xf>
    <xf numFmtId="0" fontId="19" fillId="7" borderId="0" xfId="0" applyFont="1" applyFill="1" applyAlignment="1" applyProtection="1"/>
    <xf numFmtId="0" fontId="20" fillId="7" borderId="0" xfId="0" applyFont="1" applyFill="1" applyAlignment="1" applyProtection="1"/>
    <xf numFmtId="177" fontId="0" fillId="7" borderId="0" xfId="0" applyNumberFormat="1" applyFill="1" applyBorder="1" applyAlignment="1" applyProtection="1"/>
    <xf numFmtId="0" fontId="0" fillId="7" borderId="0" xfId="0" applyFill="1" applyAlignment="1" applyProtection="1">
      <alignment horizontal="left" wrapText="1" indent="1"/>
    </xf>
    <xf numFmtId="0" fontId="12" fillId="10" borderId="0" xfId="0" applyFont="1" applyFill="1" applyBorder="1" applyAlignment="1" applyProtection="1">
      <alignment horizontal="right"/>
      <protection hidden="1"/>
    </xf>
    <xf numFmtId="0" fontId="4" fillId="10" borderId="51" xfId="0" applyFont="1" applyFill="1" applyBorder="1" applyAlignment="1" applyProtection="1">
      <alignment horizontal="center"/>
      <protection hidden="1"/>
    </xf>
    <xf numFmtId="0" fontId="0" fillId="7" borderId="0" xfId="0" applyFill="1" applyAlignment="1" applyProtection="1">
      <alignment horizontal="left" indent="1"/>
    </xf>
    <xf numFmtId="0" fontId="11" fillId="7" borderId="0" xfId="0" applyFont="1" applyFill="1" applyAlignment="1" applyProtection="1">
      <alignment horizontal="left" indent="1"/>
    </xf>
    <xf numFmtId="0" fontId="23" fillId="7" borderId="0" xfId="0" applyFont="1" applyFill="1" applyAlignment="1" applyProtection="1"/>
    <xf numFmtId="0" fontId="0" fillId="7" borderId="0" xfId="0" applyFill="1"/>
    <xf numFmtId="0" fontId="5" fillId="7" borderId="0" xfId="3" applyFill="1" applyAlignment="1" applyProtection="1"/>
    <xf numFmtId="0" fontId="27" fillId="7" borderId="0" xfId="0" applyFont="1" applyFill="1" applyBorder="1" applyAlignment="1" applyProtection="1"/>
    <xf numFmtId="0" fontId="0" fillId="7" borderId="0" xfId="0" applyFill="1" applyAlignment="1" applyProtection="1">
      <protection locked="0"/>
    </xf>
    <xf numFmtId="0" fontId="4" fillId="7" borderId="0" xfId="0" applyFont="1" applyFill="1" applyAlignment="1" applyProtection="1"/>
    <xf numFmtId="0" fontId="4" fillId="7" borderId="0" xfId="0" applyFont="1" applyFill="1" applyAlignment="1" applyProtection="1">
      <protection hidden="1"/>
    </xf>
    <xf numFmtId="0" fontId="0" fillId="7" borderId="0" xfId="0" applyFill="1" applyAlignment="1"/>
    <xf numFmtId="0" fontId="0" fillId="7" borderId="0" xfId="0" applyFill="1" applyAlignment="1">
      <alignment shrinkToFit="1"/>
    </xf>
    <xf numFmtId="0" fontId="4" fillId="7" borderId="0" xfId="0" applyFont="1" applyFill="1" applyAlignment="1" applyProtection="1">
      <alignment shrinkToFit="1"/>
      <protection hidden="1"/>
    </xf>
    <xf numFmtId="0" fontId="0" fillId="7" borderId="0" xfId="0" applyFill="1" applyAlignment="1" applyProtection="1">
      <alignment shrinkToFit="1"/>
    </xf>
    <xf numFmtId="0" fontId="15" fillId="7" borderId="61" xfId="0" applyFont="1" applyFill="1" applyBorder="1" applyAlignment="1" applyProtection="1">
      <alignment horizontal="center"/>
    </xf>
    <xf numFmtId="0" fontId="15" fillId="7" borderId="24" xfId="0" applyFont="1" applyFill="1" applyBorder="1" applyAlignment="1" applyProtection="1">
      <alignment horizontal="center" shrinkToFit="1"/>
      <protection locked="0"/>
    </xf>
    <xf numFmtId="38" fontId="15" fillId="7" borderId="24" xfId="1" applyFont="1" applyFill="1" applyBorder="1" applyAlignment="1" applyProtection="1">
      <protection locked="0"/>
    </xf>
    <xf numFmtId="38" fontId="15" fillId="7" borderId="25" xfId="1" applyFont="1" applyFill="1" applyBorder="1" applyAlignment="1" applyProtection="1">
      <protection locked="0"/>
    </xf>
    <xf numFmtId="38" fontId="7" fillId="0" borderId="0" xfId="1" applyFont="1" applyFill="1" applyBorder="1" applyAlignment="1" applyProtection="1">
      <alignment horizontal="center" shrinkToFit="1"/>
    </xf>
    <xf numFmtId="0" fontId="11" fillId="10" borderId="56" xfId="0" applyFont="1" applyFill="1" applyBorder="1" applyAlignment="1" applyProtection="1">
      <alignment vertical="center"/>
    </xf>
    <xf numFmtId="0" fontId="11" fillId="10" borderId="54" xfId="0" applyFont="1" applyFill="1" applyBorder="1" applyAlignment="1" applyProtection="1">
      <alignment vertical="center" wrapText="1"/>
    </xf>
    <xf numFmtId="0" fontId="11" fillId="10" borderId="55" xfId="0" applyFont="1" applyFill="1" applyBorder="1" applyAlignment="1" applyProtection="1">
      <alignment horizontal="center"/>
    </xf>
    <xf numFmtId="177" fontId="11" fillId="10" borderId="55" xfId="0" applyNumberFormat="1" applyFont="1" applyFill="1" applyBorder="1" applyAlignment="1" applyProtection="1"/>
    <xf numFmtId="0" fontId="0" fillId="7" borderId="0" xfId="0" applyFill="1" applyAlignment="1" applyProtection="1"/>
    <xf numFmtId="0" fontId="5" fillId="7" borderId="0" xfId="3" applyFill="1" applyBorder="1" applyAlignment="1" applyProtection="1">
      <alignment wrapText="1"/>
      <protection locked="0"/>
    </xf>
    <xf numFmtId="0" fontId="3" fillId="7" borderId="0" xfId="0" applyFont="1" applyFill="1" applyProtection="1"/>
    <xf numFmtId="0" fontId="18" fillId="7" borderId="0" xfId="0" applyFont="1" applyFill="1" applyProtection="1"/>
    <xf numFmtId="0" fontId="0" fillId="7" borderId="0" xfId="0" applyFill="1" applyProtection="1"/>
    <xf numFmtId="0" fontId="15" fillId="7" borderId="0" xfId="0" applyFont="1" applyFill="1" applyProtection="1"/>
    <xf numFmtId="0" fontId="31" fillId="2" borderId="0" xfId="0" applyFont="1" applyFill="1" applyAlignment="1" applyProtection="1">
      <protection hidden="1"/>
    </xf>
    <xf numFmtId="0" fontId="31" fillId="2" borderId="0" xfId="0" applyFont="1" applyFill="1" applyAlignment="1" applyProtection="1"/>
    <xf numFmtId="0" fontId="31" fillId="2" borderId="0" xfId="0" applyFont="1" applyFill="1" applyAlignment="1"/>
    <xf numFmtId="0" fontId="9" fillId="2" borderId="0" xfId="0" applyFont="1" applyFill="1" applyAlignment="1" applyProtection="1">
      <protection hidden="1"/>
    </xf>
    <xf numFmtId="0" fontId="24" fillId="0" borderId="0" xfId="0" applyFont="1" applyFill="1" applyAlignment="1" applyProtection="1"/>
    <xf numFmtId="0" fontId="13" fillId="0" borderId="19" xfId="0" applyFont="1" applyFill="1" applyBorder="1" applyAlignment="1" applyProtection="1">
      <alignment horizontal="left" wrapText="1"/>
      <protection hidden="1"/>
    </xf>
    <xf numFmtId="0" fontId="0" fillId="3" borderId="4" xfId="0" applyFill="1" applyBorder="1" applyAlignment="1" applyProtection="1"/>
    <xf numFmtId="0" fontId="25" fillId="3" borderId="4" xfId="0" applyFont="1" applyFill="1" applyBorder="1" applyAlignment="1" applyProtection="1">
      <alignment wrapText="1"/>
    </xf>
    <xf numFmtId="0" fontId="12" fillId="3" borderId="4" xfId="0" applyFont="1" applyFill="1" applyBorder="1" applyAlignment="1" applyProtection="1">
      <alignment horizontal="center"/>
      <protection hidden="1"/>
    </xf>
    <xf numFmtId="0" fontId="11" fillId="3" borderId="4" xfId="0" applyFont="1" applyFill="1" applyBorder="1" applyAlignment="1" applyProtection="1">
      <alignment horizontal="center"/>
    </xf>
    <xf numFmtId="0" fontId="0" fillId="0" borderId="0" xfId="0" applyFill="1"/>
    <xf numFmtId="0" fontId="0" fillId="0" borderId="0" xfId="0" applyFill="1" applyAlignment="1"/>
    <xf numFmtId="0" fontId="26" fillId="11" borderId="0" xfId="0" applyFont="1" applyFill="1"/>
    <xf numFmtId="0" fontId="4" fillId="11" borderId="0" xfId="0" applyFont="1" applyFill="1" applyAlignment="1" applyProtection="1">
      <protection hidden="1"/>
    </xf>
    <xf numFmtId="0" fontId="0" fillId="11" borderId="0" xfId="0" applyFill="1"/>
    <xf numFmtId="0" fontId="0" fillId="11" borderId="0" xfId="0" applyFill="1" applyAlignment="1"/>
    <xf numFmtId="0" fontId="15" fillId="5" borderId="34" xfId="0" applyFont="1" applyFill="1" applyBorder="1" applyAlignment="1" applyProtection="1">
      <alignment horizontal="center" wrapText="1"/>
    </xf>
    <xf numFmtId="0" fontId="15" fillId="5" borderId="35" xfId="0" applyFont="1" applyFill="1" applyBorder="1" applyAlignment="1" applyProtection="1">
      <alignment horizontal="center" wrapText="1"/>
    </xf>
    <xf numFmtId="38" fontId="15" fillId="0" borderId="21" xfId="1" applyFont="1" applyFill="1" applyBorder="1" applyAlignment="1" applyProtection="1">
      <protection locked="0"/>
    </xf>
    <xf numFmtId="6" fontId="34" fillId="6" borderId="59" xfId="2" applyFont="1" applyFill="1" applyBorder="1" applyAlignment="1" applyProtection="1"/>
    <xf numFmtId="6" fontId="35" fillId="6" borderId="59" xfId="2" applyFont="1" applyFill="1" applyBorder="1" applyAlignment="1" applyProtection="1"/>
    <xf numFmtId="177" fontId="20" fillId="7" borderId="0" xfId="0" applyNumberFormat="1" applyFont="1" applyFill="1" applyBorder="1" applyAlignment="1" applyProtection="1">
      <alignment vertical="top"/>
    </xf>
    <xf numFmtId="0" fontId="7" fillId="0" borderId="0" xfId="0" applyFont="1" applyFill="1" applyAlignment="1" applyProtection="1">
      <protection hidden="1"/>
    </xf>
    <xf numFmtId="0" fontId="4" fillId="0" borderId="0" xfId="0" applyFont="1" applyFill="1" applyAlignment="1" applyProtection="1">
      <protection locked="0"/>
    </xf>
    <xf numFmtId="183" fontId="12" fillId="0" borderId="0" xfId="0" applyNumberFormat="1" applyFont="1" applyFill="1" applyBorder="1" applyAlignment="1" applyProtection="1">
      <alignment horizontal="right"/>
      <protection hidden="1"/>
    </xf>
    <xf numFmtId="177" fontId="4" fillId="0" borderId="0" xfId="0" applyNumberFormat="1" applyFont="1" applyFill="1" applyBorder="1" applyAlignment="1" applyProtection="1">
      <protection hidden="1"/>
    </xf>
    <xf numFmtId="183" fontId="0" fillId="0" borderId="0" xfId="0" applyNumberFormat="1" applyFill="1" applyBorder="1" applyAlignment="1" applyProtection="1"/>
    <xf numFmtId="177" fontId="15" fillId="5" borderId="50" xfId="0" applyNumberFormat="1" applyFont="1" applyFill="1" applyBorder="1" applyAlignment="1" applyProtection="1"/>
    <xf numFmtId="177" fontId="15" fillId="5" borderId="34" xfId="0" applyNumberFormat="1" applyFont="1" applyFill="1" applyBorder="1" applyAlignment="1" applyProtection="1"/>
    <xf numFmtId="177" fontId="15" fillId="5" borderId="35" xfId="0" applyNumberFormat="1" applyFont="1" applyFill="1" applyBorder="1" applyAlignment="1" applyProtection="1"/>
    <xf numFmtId="0" fontId="15" fillId="5" borderId="64" xfId="0" applyFont="1" applyFill="1" applyBorder="1" applyAlignment="1" applyProtection="1">
      <alignment horizontal="center"/>
    </xf>
    <xf numFmtId="177" fontId="15" fillId="0" borderId="65" xfId="0" applyNumberFormat="1" applyFont="1" applyFill="1" applyBorder="1" applyAlignment="1" applyProtection="1"/>
    <xf numFmtId="177" fontId="15" fillId="5" borderId="64" xfId="0" applyNumberFormat="1" applyFont="1" applyFill="1" applyBorder="1" applyAlignment="1" applyProtection="1"/>
    <xf numFmtId="0" fontId="15" fillId="0" borderId="66" xfId="0" applyFont="1" applyFill="1" applyBorder="1" applyAlignment="1" applyProtection="1">
      <alignment horizontal="center"/>
    </xf>
    <xf numFmtId="0" fontId="15" fillId="0" borderId="67" xfId="0" applyFont="1" applyFill="1" applyBorder="1" applyAlignment="1" applyProtection="1">
      <alignment horizontal="center"/>
    </xf>
    <xf numFmtId="177" fontId="15" fillId="0" borderId="68" xfId="0" applyNumberFormat="1" applyFont="1" applyFill="1" applyBorder="1" applyAlignment="1" applyProtection="1"/>
    <xf numFmtId="177" fontId="15" fillId="0" borderId="69" xfId="0" applyNumberFormat="1" applyFont="1" applyFill="1" applyBorder="1" applyAlignment="1" applyProtection="1"/>
    <xf numFmtId="177" fontId="15" fillId="0" borderId="71" xfId="0" applyNumberFormat="1" applyFont="1" applyFill="1" applyBorder="1" applyAlignment="1" applyProtection="1"/>
    <xf numFmtId="177" fontId="15" fillId="0" borderId="72" xfId="0" applyNumberFormat="1" applyFont="1" applyFill="1" applyBorder="1" applyAlignment="1" applyProtection="1"/>
    <xf numFmtId="177" fontId="0" fillId="7" borderId="66" xfId="0" applyNumberFormat="1" applyFill="1" applyBorder="1" applyAlignment="1" applyProtection="1"/>
    <xf numFmtId="38" fontId="18" fillId="0" borderId="77" xfId="1" applyFont="1" applyFill="1" applyBorder="1" applyAlignment="1" applyProtection="1">
      <alignment vertical="center" shrinkToFit="1"/>
    </xf>
    <xf numFmtId="38" fontId="18" fillId="0" borderId="78" xfId="1" applyFont="1" applyFill="1" applyBorder="1" applyAlignment="1" applyProtection="1">
      <alignment vertical="center" shrinkToFit="1"/>
    </xf>
    <xf numFmtId="38" fontId="18" fillId="0" borderId="79" xfId="1" applyFont="1" applyFill="1" applyBorder="1" applyAlignment="1" applyProtection="1">
      <alignment vertical="center" shrinkToFit="1"/>
    </xf>
    <xf numFmtId="38" fontId="18" fillId="7" borderId="70" xfId="1" applyFont="1" applyFill="1" applyBorder="1" applyAlignment="1" applyProtection="1">
      <alignment horizontal="center" vertical="center" shrinkToFit="1"/>
    </xf>
    <xf numFmtId="9" fontId="12" fillId="3" borderId="6" xfId="0" applyNumberFormat="1" applyFont="1" applyFill="1" applyBorder="1" applyAlignment="1" applyProtection="1">
      <alignment shrinkToFit="1"/>
      <protection hidden="1"/>
    </xf>
    <xf numFmtId="0" fontId="4" fillId="0" borderId="85" xfId="0" applyFont="1" applyFill="1" applyBorder="1" applyAlignment="1" applyProtection="1">
      <protection hidden="1"/>
    </xf>
    <xf numFmtId="0" fontId="4" fillId="0" borderId="86" xfId="0" applyFont="1" applyFill="1" applyBorder="1" applyAlignment="1" applyProtection="1">
      <protection hidden="1"/>
    </xf>
    <xf numFmtId="0" fontId="4" fillId="0" borderId="88" xfId="0" applyFont="1" applyFill="1" applyBorder="1" applyAlignment="1" applyProtection="1">
      <protection hidden="1"/>
    </xf>
    <xf numFmtId="0" fontId="11" fillId="0" borderId="87" xfId="0" applyFont="1" applyFill="1" applyBorder="1" applyAlignment="1" applyProtection="1">
      <alignment horizontal="center"/>
    </xf>
    <xf numFmtId="0" fontId="11" fillId="0" borderId="89" xfId="0" applyFont="1" applyFill="1" applyBorder="1" applyAlignment="1" applyProtection="1">
      <alignment horizontal="center"/>
    </xf>
    <xf numFmtId="177" fontId="11" fillId="0" borderId="90" xfId="0" applyNumberFormat="1" applyFont="1" applyFill="1" applyBorder="1" applyAlignment="1" applyProtection="1"/>
    <xf numFmtId="0" fontId="4" fillId="0" borderId="66" xfId="0" applyFont="1" applyFill="1" applyBorder="1" applyAlignment="1" applyProtection="1">
      <protection hidden="1"/>
    </xf>
    <xf numFmtId="177" fontId="11" fillId="0" borderId="92" xfId="0" applyNumberFormat="1" applyFont="1" applyFill="1" applyBorder="1" applyAlignment="1" applyProtection="1"/>
    <xf numFmtId="177" fontId="11" fillId="0" borderId="78" xfId="0" applyNumberFormat="1" applyFont="1" applyFill="1" applyBorder="1" applyAlignment="1" applyProtection="1"/>
    <xf numFmtId="177" fontId="11" fillId="0" borderId="93" xfId="0" applyNumberFormat="1" applyFont="1" applyFill="1" applyBorder="1" applyAlignment="1" applyProtection="1"/>
    <xf numFmtId="38" fontId="29" fillId="0" borderId="81" xfId="1" applyFont="1" applyFill="1" applyBorder="1" applyAlignment="1" applyProtection="1">
      <alignment vertical="center" shrinkToFit="1"/>
    </xf>
    <xf numFmtId="38" fontId="29" fillId="0" borderId="68" xfId="1" applyFont="1" applyFill="1" applyBorder="1" applyAlignment="1" applyProtection="1">
      <alignment vertical="center" shrinkToFit="1"/>
    </xf>
    <xf numFmtId="38" fontId="29" fillId="0" borderId="87" xfId="1" applyFont="1" applyFill="1" applyBorder="1" applyAlignment="1" applyProtection="1">
      <alignment vertical="center" shrinkToFit="1"/>
    </xf>
    <xf numFmtId="0" fontId="4" fillId="0" borderId="70" xfId="0" applyFont="1" applyFill="1" applyBorder="1" applyAlignment="1" applyProtection="1">
      <protection hidden="1"/>
    </xf>
    <xf numFmtId="0" fontId="4" fillId="0" borderId="95" xfId="0" applyFont="1" applyFill="1" applyBorder="1" applyAlignment="1" applyProtection="1">
      <protection hidden="1"/>
    </xf>
    <xf numFmtId="38" fontId="13" fillId="0" borderId="0" xfId="0" applyNumberFormat="1" applyFont="1" applyFill="1" applyBorder="1" applyAlignment="1" applyProtection="1">
      <alignment shrinkToFit="1"/>
      <protection hidden="1"/>
    </xf>
    <xf numFmtId="38" fontId="12" fillId="0" borderId="0" xfId="4" applyNumberFormat="1" applyFont="1" applyFill="1" applyBorder="1" applyAlignment="1" applyProtection="1">
      <alignment shrinkToFit="1"/>
      <protection hidden="1"/>
    </xf>
    <xf numFmtId="0" fontId="14" fillId="4" borderId="12" xfId="0" applyFont="1" applyFill="1" applyBorder="1" applyAlignment="1">
      <alignment horizontal="center" vertical="center"/>
    </xf>
    <xf numFmtId="0" fontId="4" fillId="0" borderId="3" xfId="0" applyFont="1" applyFill="1" applyBorder="1" applyAlignment="1" applyProtection="1">
      <alignment horizontal="center" vertical="center" wrapText="1" shrinkToFit="1"/>
      <protection hidden="1"/>
    </xf>
    <xf numFmtId="0" fontId="4" fillId="0" borderId="11" xfId="0" applyFont="1" applyFill="1" applyBorder="1" applyAlignment="1" applyProtection="1">
      <alignment horizontal="center" vertical="center" shrinkToFit="1"/>
      <protection hidden="1"/>
    </xf>
    <xf numFmtId="0" fontId="0" fillId="0" borderId="11" xfId="0" applyBorder="1" applyAlignment="1">
      <alignment horizontal="center" vertical="center" wrapText="1" shrinkToFit="1"/>
    </xf>
    <xf numFmtId="177" fontId="11" fillId="0" borderId="3" xfId="5" applyNumberFormat="1" applyFont="1" applyFill="1" applyBorder="1" applyAlignment="1" applyProtection="1">
      <alignment horizontal="center" vertical="center" wrapText="1"/>
    </xf>
    <xf numFmtId="0" fontId="0" fillId="0" borderId="11" xfId="0" applyBorder="1" applyAlignment="1">
      <alignment horizontal="center" vertical="center"/>
    </xf>
    <xf numFmtId="0" fontId="11" fillId="0" borderId="4" xfId="0" applyFont="1" applyBorder="1" applyAlignment="1">
      <alignment horizontal="center" vertical="center" wrapText="1"/>
    </xf>
    <xf numFmtId="0" fontId="0" fillId="0" borderId="4" xfId="0" applyBorder="1" applyAlignment="1">
      <alignment horizontal="center" vertical="center"/>
    </xf>
    <xf numFmtId="0" fontId="14" fillId="8" borderId="12" xfId="0" applyFont="1" applyFill="1" applyBorder="1" applyAlignment="1">
      <alignment horizontal="center" vertical="center"/>
    </xf>
    <xf numFmtId="0" fontId="0" fillId="0" borderId="0" xfId="0" applyBorder="1" applyAlignment="1">
      <alignment horizontal="center" vertical="center" shrinkToFit="1"/>
    </xf>
    <xf numFmtId="0" fontId="12" fillId="0" borderId="3" xfId="4" applyFont="1" applyFill="1" applyBorder="1" applyAlignment="1" applyProtection="1">
      <alignment horizontal="center" vertical="center" wrapText="1" shrinkToFit="1"/>
      <protection hidden="1"/>
    </xf>
    <xf numFmtId="0" fontId="0" fillId="0" borderId="11" xfId="0" applyBorder="1" applyAlignment="1">
      <alignment horizontal="center" vertical="center" shrinkToFit="1"/>
    </xf>
    <xf numFmtId="38" fontId="15" fillId="7" borderId="96" xfId="1" applyFont="1" applyFill="1" applyBorder="1" applyAlignment="1" applyProtection="1">
      <protection locked="0"/>
    </xf>
    <xf numFmtId="0" fontId="0" fillId="7" borderId="0" xfId="0" applyFill="1" applyAlignment="1" applyProtection="1"/>
    <xf numFmtId="0" fontId="14" fillId="8" borderId="57" xfId="0" applyFont="1" applyFill="1" applyBorder="1" applyAlignment="1">
      <alignment horizontal="center" vertical="center" wrapText="1"/>
    </xf>
    <xf numFmtId="0" fontId="14" fillId="4" borderId="57" xfId="0" applyFont="1" applyFill="1" applyBorder="1" applyAlignment="1">
      <alignment horizontal="center" vertical="center" wrapText="1"/>
    </xf>
    <xf numFmtId="0" fontId="31" fillId="7" borderId="0" xfId="0" applyFont="1" applyFill="1" applyBorder="1" applyAlignment="1" applyProtection="1"/>
    <xf numFmtId="0" fontId="0" fillId="7" borderId="0" xfId="0" applyFill="1" applyAlignment="1" applyProtection="1"/>
    <xf numFmtId="0" fontId="5" fillId="0" borderId="0" xfId="3" applyAlignment="1" applyProtection="1"/>
    <xf numFmtId="0" fontId="19" fillId="7" borderId="0" xfId="0" applyFont="1" applyFill="1" applyAlignment="1" applyProtection="1">
      <protection locked="0"/>
    </xf>
    <xf numFmtId="0" fontId="0" fillId="7" borderId="0" xfId="0" applyFont="1" applyFill="1" applyProtection="1"/>
    <xf numFmtId="0" fontId="0" fillId="7" borderId="0" xfId="0" applyFill="1" applyAlignment="1" applyProtection="1"/>
    <xf numFmtId="0" fontId="20" fillId="7" borderId="0" xfId="0" applyFont="1" applyFill="1" applyBorder="1" applyAlignment="1" applyProtection="1">
      <alignment horizontal="left" vertical="center" wrapText="1" indent="3"/>
    </xf>
    <xf numFmtId="0" fontId="20" fillId="0" borderId="0" xfId="0" applyFont="1" applyBorder="1" applyAlignment="1" applyProtection="1">
      <alignment horizontal="left" vertical="center" indent="3"/>
    </xf>
    <xf numFmtId="0" fontId="3" fillId="7" borderId="0" xfId="0" applyFont="1" applyFill="1" applyBorder="1" applyAlignment="1" applyProtection="1">
      <alignment wrapText="1"/>
    </xf>
    <xf numFmtId="0" fontId="0" fillId="7" borderId="0" xfId="0" applyFill="1" applyAlignment="1" applyProtection="1">
      <alignment wrapText="1"/>
    </xf>
    <xf numFmtId="0" fontId="0" fillId="7" borderId="0" xfId="0" applyFill="1" applyAlignment="1" applyProtection="1"/>
    <xf numFmtId="0" fontId="5" fillId="7" borderId="0" xfId="3" applyFill="1" applyBorder="1" applyAlignment="1" applyProtection="1">
      <alignment wrapText="1"/>
      <protection locked="0"/>
    </xf>
    <xf numFmtId="0" fontId="5" fillId="0" borderId="0" xfId="3" applyAlignment="1" applyProtection="1">
      <protection locked="0"/>
    </xf>
    <xf numFmtId="0" fontId="21" fillId="6" borderId="52" xfId="0" applyFont="1" applyFill="1" applyBorder="1" applyAlignment="1" applyProtection="1">
      <alignment horizontal="right" shrinkToFit="1"/>
    </xf>
    <xf numFmtId="0" fontId="0" fillId="0" borderId="53" xfId="0" applyBorder="1" applyAlignment="1" applyProtection="1">
      <alignment horizontal="right" shrinkToFit="1"/>
    </xf>
    <xf numFmtId="184" fontId="24" fillId="7" borderId="0" xfId="0" applyNumberFormat="1" applyFont="1" applyFill="1" applyBorder="1" applyAlignment="1" applyProtection="1">
      <alignment horizontal="left" indent="3"/>
    </xf>
    <xf numFmtId="0" fontId="0" fillId="0" borderId="0" xfId="0" applyFont="1" applyAlignment="1" applyProtection="1">
      <alignment horizontal="left" indent="3"/>
    </xf>
    <xf numFmtId="0" fontId="9" fillId="5" borderId="36" xfId="0" applyFont="1" applyFill="1" applyBorder="1" applyAlignment="1" applyProtection="1">
      <alignment horizontal="center"/>
    </xf>
    <xf numFmtId="0" fontId="9" fillId="5" borderId="37" xfId="0" applyFont="1" applyFill="1" applyBorder="1" applyAlignment="1" applyProtection="1">
      <alignment horizontal="center"/>
    </xf>
    <xf numFmtId="0" fontId="0" fillId="0" borderId="43" xfId="0" applyBorder="1" applyAlignment="1" applyProtection="1">
      <alignment horizontal="center"/>
    </xf>
    <xf numFmtId="0" fontId="0" fillId="0" borderId="44" xfId="0" applyBorder="1" applyAlignment="1" applyProtection="1">
      <alignment horizontal="center"/>
    </xf>
    <xf numFmtId="0" fontId="28" fillId="10" borderId="62" xfId="0" applyFont="1" applyFill="1" applyBorder="1" applyAlignment="1" applyProtection="1">
      <alignment horizontal="center" vertical="center"/>
    </xf>
    <xf numFmtId="0" fontId="0" fillId="0" borderId="63" xfId="0" applyBorder="1" applyAlignment="1">
      <alignment horizontal="center"/>
    </xf>
    <xf numFmtId="0" fontId="0" fillId="7" borderId="60" xfId="0" applyFill="1" applyBorder="1" applyAlignment="1" applyProtection="1">
      <alignment horizontal="left" wrapText="1" indent="1"/>
    </xf>
    <xf numFmtId="0" fontId="0" fillId="0" borderId="0" xfId="0" applyAlignment="1" applyProtection="1">
      <alignment horizontal="left" wrapText="1" indent="1"/>
    </xf>
    <xf numFmtId="0" fontId="0" fillId="0" borderId="60" xfId="0" applyBorder="1" applyAlignment="1" applyProtection="1">
      <alignment horizontal="left" wrapText="1" indent="1"/>
    </xf>
    <xf numFmtId="0" fontId="22" fillId="6" borderId="52" xfId="0" applyFont="1" applyFill="1" applyBorder="1" applyAlignment="1" applyProtection="1">
      <alignment horizontal="right" shrinkToFit="1"/>
    </xf>
    <xf numFmtId="38" fontId="18" fillId="5" borderId="73" xfId="1" applyFont="1" applyFill="1" applyBorder="1" applyAlignment="1" applyProtection="1">
      <alignment horizontal="center" vertical="center" shrinkToFit="1"/>
    </xf>
    <xf numFmtId="38" fontId="18" fillId="5" borderId="74" xfId="1" applyFont="1" applyFill="1" applyBorder="1" applyAlignment="1" applyProtection="1">
      <alignment horizontal="center" vertical="center" shrinkToFit="1"/>
    </xf>
    <xf numFmtId="38" fontId="18" fillId="5" borderId="75" xfId="1" applyFont="1" applyFill="1" applyBorder="1" applyAlignment="1" applyProtection="1">
      <alignment horizontal="center" vertical="center" shrinkToFit="1"/>
    </xf>
    <xf numFmtId="38" fontId="18" fillId="5" borderId="76" xfId="1" applyFont="1" applyFill="1" applyBorder="1" applyAlignment="1" applyProtection="1">
      <alignment horizontal="center" vertical="center" shrinkToFit="1"/>
    </xf>
    <xf numFmtId="38" fontId="18" fillId="5" borderId="43" xfId="1" applyFont="1" applyFill="1" applyBorder="1" applyAlignment="1" applyProtection="1">
      <alignment horizontal="center" vertical="center" shrinkToFit="1"/>
    </xf>
    <xf numFmtId="38" fontId="18" fillId="5" borderId="44" xfId="1" applyFont="1" applyFill="1" applyBorder="1" applyAlignment="1" applyProtection="1">
      <alignment horizontal="center" vertical="center" shrinkToFit="1"/>
    </xf>
    <xf numFmtId="38" fontId="29" fillId="10" borderId="80" xfId="1" applyFont="1" applyFill="1" applyBorder="1" applyAlignment="1" applyProtection="1">
      <alignment horizontal="center" vertical="center" shrinkToFit="1"/>
    </xf>
    <xf numFmtId="38" fontId="29" fillId="10" borderId="82" xfId="1" applyFont="1" applyFill="1" applyBorder="1" applyAlignment="1" applyProtection="1">
      <alignment horizontal="center" vertical="center" shrinkToFit="1"/>
    </xf>
    <xf numFmtId="38" fontId="29" fillId="10" borderId="94" xfId="1" applyFont="1" applyFill="1" applyBorder="1" applyAlignment="1" applyProtection="1">
      <alignment horizontal="center" vertical="center" shrinkToFit="1"/>
    </xf>
    <xf numFmtId="38" fontId="29" fillId="10" borderId="91" xfId="1" applyFont="1" applyFill="1" applyBorder="1" applyAlignment="1" applyProtection="1">
      <alignment horizontal="center" vertical="center" shrinkToFit="1"/>
    </xf>
    <xf numFmtId="38" fontId="29" fillId="10" borderId="83" xfId="1" applyFont="1" applyFill="1" applyBorder="1" applyAlignment="1" applyProtection="1">
      <alignment horizontal="center" vertical="center" shrinkToFit="1"/>
    </xf>
    <xf numFmtId="38" fontId="29" fillId="10" borderId="84" xfId="1" applyFont="1" applyFill="1" applyBorder="1" applyAlignment="1" applyProtection="1">
      <alignment horizontal="center" vertical="center" shrinkToFit="1"/>
    </xf>
  </cellXfs>
  <cellStyles count="6">
    <cellStyle name="ハイパーリンク" xfId="3" builtinId="8"/>
    <cellStyle name="桁区切り" xfId="1" builtinId="6"/>
    <cellStyle name="通貨" xfId="2" builtinId="7"/>
    <cellStyle name="標準" xfId="0" builtinId="0"/>
    <cellStyle name="標準 2" xfId="5" xr:uid="{00000000-0005-0000-0000-000004000000}"/>
    <cellStyle name="標準_２０年度税率モデルケース" xfId="4" xr:uid="{00000000-0005-0000-0000-000005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85724</xdr:colOff>
      <xdr:row>27</xdr:row>
      <xdr:rowOff>209550</xdr:rowOff>
    </xdr:from>
    <xdr:to>
      <xdr:col>7</xdr:col>
      <xdr:colOff>243839</xdr:colOff>
      <xdr:row>47</xdr:row>
      <xdr:rowOff>144779</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85724" y="8149590"/>
          <a:ext cx="6551295" cy="4568189"/>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521970</xdr:colOff>
      <xdr:row>1</xdr:row>
      <xdr:rowOff>87630</xdr:rowOff>
    </xdr:from>
    <xdr:to>
      <xdr:col>5</xdr:col>
      <xdr:colOff>899159</xdr:colOff>
      <xdr:row>3</xdr:row>
      <xdr:rowOff>381000</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2686050" y="361950"/>
          <a:ext cx="2526029" cy="880110"/>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収入がない方や乳幼児も含めて国保に入る（入っている）方、全員分を入力してください。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349623</xdr:colOff>
      <xdr:row>12</xdr:row>
      <xdr:rowOff>17929</xdr:rowOff>
    </xdr:from>
    <xdr:to>
      <xdr:col>14</xdr:col>
      <xdr:colOff>125506</xdr:colOff>
      <xdr:row>26</xdr:row>
      <xdr:rowOff>215153</xdr:rowOff>
    </xdr:to>
    <xdr:pic>
      <xdr:nvPicPr>
        <xdr:cNvPr id="4" name="図 3">
          <a:extLst>
            <a:ext uri="{FF2B5EF4-FFF2-40B4-BE49-F238E27FC236}">
              <a16:creationId xmlns:a16="http://schemas.microsoft.com/office/drawing/2014/main" id="{44A020AA-1C4D-4F34-A3C3-5D03724BBD2A}"/>
            </a:ext>
          </a:extLst>
        </xdr:cNvPr>
        <xdr:cNvPicPr>
          <a:picLocks noChangeAspect="1"/>
        </xdr:cNvPicPr>
      </xdr:nvPicPr>
      <xdr:blipFill>
        <a:blip xmlns:r="http://schemas.openxmlformats.org/officeDocument/2006/relationships" r:embed="rId1"/>
        <a:stretch>
          <a:fillRect/>
        </a:stretch>
      </xdr:blipFill>
      <xdr:spPr>
        <a:xfrm>
          <a:off x="690282" y="3048000"/>
          <a:ext cx="7817224" cy="4715435"/>
        </a:xfrm>
        <a:prstGeom prst="rect">
          <a:avLst/>
        </a:prstGeom>
      </xdr:spPr>
    </xdr:pic>
    <xdr:clientData/>
  </xdr:twoCellAnchor>
  <xdr:twoCellAnchor editAs="oneCell">
    <xdr:from>
      <xdr:col>11</xdr:col>
      <xdr:colOff>493058</xdr:colOff>
      <xdr:row>0</xdr:row>
      <xdr:rowOff>53788</xdr:rowOff>
    </xdr:from>
    <xdr:to>
      <xdr:col>20</xdr:col>
      <xdr:colOff>229956</xdr:colOff>
      <xdr:row>11</xdr:row>
      <xdr:rowOff>132477</xdr:rowOff>
    </xdr:to>
    <xdr:pic>
      <xdr:nvPicPr>
        <xdr:cNvPr id="3" name="図 2">
          <a:extLst>
            <a:ext uri="{FF2B5EF4-FFF2-40B4-BE49-F238E27FC236}">
              <a16:creationId xmlns:a16="http://schemas.microsoft.com/office/drawing/2014/main" id="{A8C80D2C-AC31-41C5-8690-545B90C802F9}"/>
            </a:ext>
          </a:extLst>
        </xdr:cNvPr>
        <xdr:cNvPicPr>
          <a:picLocks noChangeAspect="1"/>
        </xdr:cNvPicPr>
      </xdr:nvPicPr>
      <xdr:blipFill>
        <a:blip xmlns:r="http://schemas.openxmlformats.org/officeDocument/2006/relationships" r:embed="rId2"/>
        <a:stretch>
          <a:fillRect/>
        </a:stretch>
      </xdr:blipFill>
      <xdr:spPr>
        <a:xfrm>
          <a:off x="7019364" y="53788"/>
          <a:ext cx="5303980" cy="2857748"/>
        </a:xfrm>
        <a:prstGeom prst="rect">
          <a:avLst/>
        </a:prstGeom>
      </xdr:spPr>
    </xdr:pic>
    <xdr:clientData/>
  </xdr:twoCellAnchor>
  <xdr:twoCellAnchor>
    <xdr:from>
      <xdr:col>4</xdr:col>
      <xdr:colOff>348907</xdr:colOff>
      <xdr:row>21</xdr:row>
      <xdr:rowOff>257766</xdr:rowOff>
    </xdr:from>
    <xdr:to>
      <xdr:col>7</xdr:col>
      <xdr:colOff>615163</xdr:colOff>
      <xdr:row>24</xdr:row>
      <xdr:rowOff>320773</xdr:rowOff>
    </xdr:to>
    <xdr:sp macro="" textlink="">
      <xdr:nvSpPr>
        <xdr:cNvPr id="20" name="角丸四角形吹き出し 19">
          <a:extLst>
            <a:ext uri="{FF2B5EF4-FFF2-40B4-BE49-F238E27FC236}">
              <a16:creationId xmlns:a16="http://schemas.microsoft.com/office/drawing/2014/main" id="{00000000-0008-0000-0100-000014000000}"/>
            </a:ext>
          </a:extLst>
        </xdr:cNvPr>
        <xdr:cNvSpPr/>
      </xdr:nvSpPr>
      <xdr:spPr bwMode="auto">
        <a:xfrm>
          <a:off x="2545260" y="6192401"/>
          <a:ext cx="2121950" cy="1031196"/>
        </a:xfrm>
        <a:prstGeom prst="wedgeRoundRectCallout">
          <a:avLst>
            <a:gd name="adj1" fmla="val -44695"/>
            <a:gd name="adj2" fmla="val -69074"/>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l">
            <a:lnSpc>
              <a:spcPts val="1300"/>
            </a:lnSpc>
          </a:pP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8</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月</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日時点の年齢を</a:t>
          </a:r>
          <a:endParaRPr kumimoji="1" lang="en-US" altLang="ja-JP" sz="1100">
            <a:latin typeface="ＭＳ Ｐゴシック" panose="020B0600070205080204" pitchFamily="50" charset="-128"/>
            <a:ea typeface="ＭＳ Ｐゴシック" panose="020B0600070205080204" pitchFamily="50" charset="-128"/>
          </a:endParaRPr>
        </a:p>
        <a:p>
          <a:pPr algn="l">
            <a:lnSpc>
              <a:spcPts val="1300"/>
            </a:lnSpc>
          </a:pPr>
          <a:r>
            <a:rPr kumimoji="1" lang="ja-JP" altLang="en-US" sz="1100">
              <a:latin typeface="ＭＳ Ｐゴシック" panose="020B0600070205080204" pitchFamily="50" charset="-128"/>
              <a:ea typeface="ＭＳ Ｐゴシック" panose="020B0600070205080204" pitchFamily="50" charset="-128"/>
            </a:rPr>
            <a:t>選択してください。</a:t>
          </a:r>
          <a:endParaRPr kumimoji="1" lang="en-US" altLang="ja-JP" sz="1100">
            <a:latin typeface="ＭＳ Ｐゴシック" panose="020B0600070205080204" pitchFamily="50" charset="-128"/>
            <a:ea typeface="ＭＳ Ｐゴシック" panose="020B0600070205080204" pitchFamily="50" charset="-128"/>
          </a:endParaRPr>
        </a:p>
        <a:p>
          <a:pPr algn="l">
            <a:lnSpc>
              <a:spcPts val="1300"/>
            </a:lnSpc>
          </a:pPr>
          <a:r>
            <a:rPr kumimoji="1" lang="ja-JP" altLang="en-US" sz="1100">
              <a:latin typeface="ＭＳ Ｐゴシック" panose="020B0600070205080204" pitchFamily="50" charset="-128"/>
              <a:ea typeface="ＭＳ Ｐゴシック" panose="020B0600070205080204" pitchFamily="50" charset="-128"/>
            </a:rPr>
            <a:t>収入がない方や乳幼児も含めて加入者全員分を選択してください。</a:t>
          </a:r>
        </a:p>
      </xdr:txBody>
    </xdr:sp>
    <xdr:clientData/>
  </xdr:twoCellAnchor>
  <xdr:twoCellAnchor>
    <xdr:from>
      <xdr:col>16</xdr:col>
      <xdr:colOff>648890</xdr:colOff>
      <xdr:row>10</xdr:row>
      <xdr:rowOff>11906</xdr:rowOff>
    </xdr:from>
    <xdr:to>
      <xdr:col>17</xdr:col>
      <xdr:colOff>77391</xdr:colOff>
      <xdr:row>10</xdr:row>
      <xdr:rowOff>148828</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1316890" y="2850356"/>
          <a:ext cx="114301" cy="13692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700">
            <a:latin typeface="+mn-ea"/>
            <a:ea typeface="+mn-ea"/>
          </a:endParaRPr>
        </a:p>
      </xdr:txBody>
    </xdr:sp>
    <xdr:clientData/>
  </xdr:twoCellAnchor>
  <xdr:twoCellAnchor editAs="oneCell">
    <xdr:from>
      <xdr:col>14</xdr:col>
      <xdr:colOff>448881</xdr:colOff>
      <xdr:row>9</xdr:row>
      <xdr:rowOff>153275</xdr:rowOff>
    </xdr:from>
    <xdr:to>
      <xdr:col>19</xdr:col>
      <xdr:colOff>678795</xdr:colOff>
      <xdr:row>24</xdr:row>
      <xdr:rowOff>181222</xdr:rowOff>
    </xdr:to>
    <xdr:pic>
      <xdr:nvPicPr>
        <xdr:cNvPr id="33" name="図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798709" y="2693275"/>
          <a:ext cx="3678620" cy="4724756"/>
        </a:xfrm>
        <a:prstGeom prst="rect">
          <a:avLst/>
        </a:prstGeom>
      </xdr:spPr>
    </xdr:pic>
    <xdr:clientData/>
  </xdr:twoCellAnchor>
  <xdr:twoCellAnchor>
    <xdr:from>
      <xdr:col>7</xdr:col>
      <xdr:colOff>56029</xdr:colOff>
      <xdr:row>13</xdr:row>
      <xdr:rowOff>33618</xdr:rowOff>
    </xdr:from>
    <xdr:to>
      <xdr:col>15</xdr:col>
      <xdr:colOff>44823</xdr:colOff>
      <xdr:row>19</xdr:row>
      <xdr:rowOff>179294</xdr:rowOff>
    </xdr:to>
    <xdr:cxnSp macro="">
      <xdr:nvCxnSpPr>
        <xdr:cNvPr id="35" name="直線矢印コネクタ 34">
          <a:extLst>
            <a:ext uri="{FF2B5EF4-FFF2-40B4-BE49-F238E27FC236}">
              <a16:creationId xmlns:a16="http://schemas.microsoft.com/office/drawing/2014/main" id="{00000000-0008-0000-0100-000023000000}"/>
            </a:ext>
          </a:extLst>
        </xdr:cNvPr>
        <xdr:cNvCxnSpPr/>
      </xdr:nvCxnSpPr>
      <xdr:spPr>
        <a:xfrm flipH="1">
          <a:off x="4538382" y="3462618"/>
          <a:ext cx="5457265" cy="20955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168088</xdr:colOff>
      <xdr:row>13</xdr:row>
      <xdr:rowOff>273707</xdr:rowOff>
    </xdr:from>
    <xdr:to>
      <xdr:col>15</xdr:col>
      <xdr:colOff>131379</xdr:colOff>
      <xdr:row>19</xdr:row>
      <xdr:rowOff>156882</xdr:rowOff>
    </xdr:to>
    <xdr:cxnSp macro="">
      <xdr:nvCxnSpPr>
        <xdr:cNvPr id="40" name="直線矢印コネクタ 39">
          <a:extLst>
            <a:ext uri="{FF2B5EF4-FFF2-40B4-BE49-F238E27FC236}">
              <a16:creationId xmlns:a16="http://schemas.microsoft.com/office/drawing/2014/main" id="{00000000-0008-0000-0100-000028000000}"/>
            </a:ext>
          </a:extLst>
        </xdr:cNvPr>
        <xdr:cNvCxnSpPr/>
      </xdr:nvCxnSpPr>
      <xdr:spPr>
        <a:xfrm flipH="1">
          <a:off x="6017559" y="3702707"/>
          <a:ext cx="4064644" cy="183299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358588</xdr:colOff>
      <xdr:row>18</xdr:row>
      <xdr:rowOff>273707</xdr:rowOff>
    </xdr:from>
    <xdr:to>
      <xdr:col>15</xdr:col>
      <xdr:colOff>218966</xdr:colOff>
      <xdr:row>19</xdr:row>
      <xdr:rowOff>190500</xdr:rowOff>
    </xdr:to>
    <xdr:cxnSp macro="">
      <xdr:nvCxnSpPr>
        <xdr:cNvPr id="44" name="直線矢印コネクタ 43">
          <a:extLst>
            <a:ext uri="{FF2B5EF4-FFF2-40B4-BE49-F238E27FC236}">
              <a16:creationId xmlns:a16="http://schemas.microsoft.com/office/drawing/2014/main" id="{00000000-0008-0000-0100-00002C000000}"/>
            </a:ext>
          </a:extLst>
        </xdr:cNvPr>
        <xdr:cNvCxnSpPr/>
      </xdr:nvCxnSpPr>
      <xdr:spPr>
        <a:xfrm flipH="1">
          <a:off x="7575176" y="5327560"/>
          <a:ext cx="2594614" cy="241764"/>
        </a:xfrm>
        <a:prstGeom prst="straightConnector1">
          <a:avLst/>
        </a:prstGeom>
        <a:ln w="381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17</xdr:col>
      <xdr:colOff>142954</xdr:colOff>
      <xdr:row>21</xdr:row>
      <xdr:rowOff>27476</xdr:rowOff>
    </xdr:from>
    <xdr:to>
      <xdr:col>19</xdr:col>
      <xdr:colOff>583822</xdr:colOff>
      <xdr:row>23</xdr:row>
      <xdr:rowOff>245740</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bwMode="auto">
        <a:xfrm>
          <a:off x="11562006" y="6278942"/>
          <a:ext cx="1820350" cy="875160"/>
        </a:xfrm>
        <a:prstGeom prst="wedgeRoundRectCallout">
          <a:avLst>
            <a:gd name="adj1" fmla="val -46442"/>
            <a:gd name="adj2" fmla="val -71099"/>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lnSpc>
              <a:spcPts val="1300"/>
            </a:lnSpc>
          </a:pPr>
          <a:r>
            <a:rPr kumimoji="1" lang="ja-JP" altLang="en-US" sz="1100">
              <a:latin typeface="ＭＳ Ｐゴシック" panose="020B0600070205080204" pitchFamily="50" charset="-128"/>
              <a:ea typeface="ＭＳ Ｐゴシック" panose="020B0600070205080204" pitchFamily="50" charset="-128"/>
            </a:rPr>
            <a:t>給与所得、公的年金等の所得は除いた金額で入力してください。</a:t>
          </a:r>
        </a:p>
      </xdr:txBody>
    </xdr:sp>
    <xdr:clientData/>
  </xdr:twoCellAnchor>
  <xdr:twoCellAnchor>
    <xdr:from>
      <xdr:col>15</xdr:col>
      <xdr:colOff>547415</xdr:colOff>
      <xdr:row>14</xdr:row>
      <xdr:rowOff>153275</xdr:rowOff>
    </xdr:from>
    <xdr:to>
      <xdr:col>19</xdr:col>
      <xdr:colOff>491634</xdr:colOff>
      <xdr:row>15</xdr:row>
      <xdr:rowOff>290247</xdr:rowOff>
    </xdr:to>
    <xdr:sp macro="" textlink="">
      <xdr:nvSpPr>
        <xdr:cNvPr id="47" name="角丸四角形 46">
          <a:extLst>
            <a:ext uri="{FF2B5EF4-FFF2-40B4-BE49-F238E27FC236}">
              <a16:creationId xmlns:a16="http://schemas.microsoft.com/office/drawing/2014/main" id="{00000000-0008-0000-0100-00002F000000}"/>
            </a:ext>
          </a:extLst>
        </xdr:cNvPr>
        <xdr:cNvSpPr/>
      </xdr:nvSpPr>
      <xdr:spPr bwMode="auto">
        <a:xfrm>
          <a:off x="10586984" y="4105603"/>
          <a:ext cx="2703184" cy="465420"/>
        </a:xfrm>
        <a:prstGeom prst="roundRect">
          <a:avLst/>
        </a:prstGeom>
        <a:solidFill>
          <a:schemeClr val="tx2">
            <a:lumMod val="60000"/>
            <a:lumOff val="40000"/>
          </a:schemeClr>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b="1">
              <a:latin typeface="ＭＳ Ｐゴシック" panose="020B0600070205080204" pitchFamily="50" charset="-128"/>
              <a:ea typeface="ＭＳ Ｐゴシック" panose="020B0600070205080204" pitchFamily="50" charset="-128"/>
            </a:rPr>
            <a:t>  所 得 税 及 び</a:t>
          </a:r>
          <a:endParaRPr kumimoji="1" lang="en-US" altLang="ja-JP" sz="10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復興特別所得税</a:t>
          </a:r>
        </a:p>
      </xdr:txBody>
    </xdr:sp>
    <xdr:clientData/>
  </xdr:twoCellAnchor>
  <xdr:twoCellAnchor>
    <xdr:from>
      <xdr:col>17</xdr:col>
      <xdr:colOff>208019</xdr:colOff>
      <xdr:row>14</xdr:row>
      <xdr:rowOff>228110</xdr:rowOff>
    </xdr:from>
    <xdr:to>
      <xdr:col>20</xdr:col>
      <xdr:colOff>106069</xdr:colOff>
      <xdr:row>15</xdr:row>
      <xdr:rowOff>233438</xdr:rowOff>
    </xdr:to>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11525960" y="4239816"/>
          <a:ext cx="1948727" cy="330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latin typeface="ＭＳ Ｐゴシック" panose="020B0600070205080204" pitchFamily="50" charset="-128"/>
              <a:ea typeface="ＭＳ Ｐゴシック" panose="020B0600070205080204" pitchFamily="50" charset="-128"/>
            </a:rPr>
            <a:t>の確定申告書（抜粋）</a:t>
          </a:r>
        </a:p>
      </xdr:txBody>
    </xdr:sp>
    <xdr:clientData/>
  </xdr:twoCellAnchor>
  <xdr:twoCellAnchor>
    <xdr:from>
      <xdr:col>7</xdr:col>
      <xdr:colOff>53791</xdr:colOff>
      <xdr:row>6</xdr:row>
      <xdr:rowOff>98612</xdr:rowOff>
    </xdr:from>
    <xdr:to>
      <xdr:col>13</xdr:col>
      <xdr:colOff>421341</xdr:colOff>
      <xdr:row>18</xdr:row>
      <xdr:rowOff>161365</xdr:rowOff>
    </xdr:to>
    <xdr:cxnSp macro="">
      <xdr:nvCxnSpPr>
        <xdr:cNvPr id="13" name="直線矢印コネクタ 12">
          <a:extLst>
            <a:ext uri="{FF2B5EF4-FFF2-40B4-BE49-F238E27FC236}">
              <a16:creationId xmlns:a16="http://schemas.microsoft.com/office/drawing/2014/main" id="{02426ABE-A184-4D73-A3FC-EFEC11E35B65}"/>
            </a:ext>
          </a:extLst>
        </xdr:cNvPr>
        <xdr:cNvCxnSpPr/>
      </xdr:nvCxnSpPr>
      <xdr:spPr>
        <a:xfrm flipH="1">
          <a:off x="4105838" y="1622612"/>
          <a:ext cx="4078938" cy="350520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412377</xdr:colOff>
      <xdr:row>4</xdr:row>
      <xdr:rowOff>107577</xdr:rowOff>
    </xdr:from>
    <xdr:to>
      <xdr:col>15</xdr:col>
      <xdr:colOff>295835</xdr:colOff>
      <xdr:row>6</xdr:row>
      <xdr:rowOff>125506</xdr:rowOff>
    </xdr:to>
    <xdr:sp macro="" textlink="">
      <xdr:nvSpPr>
        <xdr:cNvPr id="6" name="正方形/長方形 5">
          <a:extLst>
            <a:ext uri="{FF2B5EF4-FFF2-40B4-BE49-F238E27FC236}">
              <a16:creationId xmlns:a16="http://schemas.microsoft.com/office/drawing/2014/main" id="{9414FAE2-74A8-4171-A419-05D973EC7F46}"/>
            </a:ext>
          </a:extLst>
        </xdr:cNvPr>
        <xdr:cNvSpPr/>
      </xdr:nvSpPr>
      <xdr:spPr>
        <a:xfrm>
          <a:off x="8175812" y="1129553"/>
          <a:ext cx="1120588" cy="519953"/>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14</xdr:col>
      <xdr:colOff>194654</xdr:colOff>
      <xdr:row>0</xdr:row>
      <xdr:rowOff>17929</xdr:rowOff>
    </xdr:from>
    <xdr:ext cx="352193" cy="340542"/>
    <xdr:sp macro="" textlink="">
      <xdr:nvSpPr>
        <xdr:cNvPr id="11" name="テキスト ボックス 10">
          <a:extLst>
            <a:ext uri="{FF2B5EF4-FFF2-40B4-BE49-F238E27FC236}">
              <a16:creationId xmlns:a16="http://schemas.microsoft.com/office/drawing/2014/main" id="{71917755-EA6B-4599-B82E-CC1DF575968A}"/>
            </a:ext>
          </a:extLst>
        </xdr:cNvPr>
        <xdr:cNvSpPr txBox="1"/>
      </xdr:nvSpPr>
      <xdr:spPr>
        <a:xfrm>
          <a:off x="8576654" y="17929"/>
          <a:ext cx="352193" cy="340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t>７</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T63"/>
  <sheetViews>
    <sheetView tabSelected="1" view="pageBreakPreview" zoomScaleNormal="100" zoomScaleSheetLayoutView="100" workbookViewId="0">
      <selection activeCell="C6" sqref="C6"/>
    </sheetView>
  </sheetViews>
  <sheetFormatPr defaultColWidth="8.33203125" defaultRowHeight="13.2"/>
  <cols>
    <col min="1" max="1" width="3.6640625" style="163" customWidth="1"/>
    <col min="2" max="2" width="12.21875" style="163" customWidth="1"/>
    <col min="3" max="6" width="15.6640625" style="163" customWidth="1"/>
    <col min="7" max="7" width="14.6640625" style="163" customWidth="1"/>
    <col min="8" max="8" width="7.109375" style="163" customWidth="1"/>
    <col min="9" max="9" width="3.6640625" style="163" customWidth="1"/>
    <col min="10" max="10" width="13.77734375" style="163" hidden="1" customWidth="1"/>
    <col min="11" max="11" width="5.21875" style="163" hidden="1" customWidth="1"/>
    <col min="12" max="12" width="25.44140625" style="163" hidden="1" customWidth="1"/>
    <col min="13" max="13" width="10.6640625" style="148" hidden="1" customWidth="1"/>
    <col min="14" max="33" width="10.6640625" style="149" hidden="1" customWidth="1"/>
    <col min="34" max="38" width="10.6640625" style="150" hidden="1" customWidth="1"/>
    <col min="39" max="40" width="10.6640625" style="151" hidden="1" customWidth="1"/>
    <col min="41" max="43" width="10.6640625" style="152" hidden="1" customWidth="1"/>
    <col min="44" max="45" width="10.6640625" style="153" hidden="1" customWidth="1"/>
    <col min="46" max="46" width="10.6640625" style="151" hidden="1" customWidth="1"/>
    <col min="47" max="53" width="10.6640625" style="152" hidden="1" customWidth="1"/>
    <col min="54" max="54" width="10.6640625" style="151" hidden="1" customWidth="1"/>
    <col min="55" max="61" width="10.6640625" style="152" hidden="1" customWidth="1"/>
    <col min="62" max="62" width="10.6640625" style="144" hidden="1" customWidth="1"/>
    <col min="63" max="65" width="10.6640625" style="163" hidden="1" customWidth="1"/>
    <col min="66" max="66" width="10.6640625" style="144" hidden="1" customWidth="1"/>
    <col min="67" max="70" width="10.6640625" style="163" hidden="1" customWidth="1"/>
    <col min="71" max="72" width="8.33203125" style="163" hidden="1" customWidth="1"/>
    <col min="73" max="80" width="0" style="163" hidden="1" customWidth="1"/>
    <col min="81" max="16384" width="8.33203125" style="163"/>
  </cols>
  <sheetData>
    <row r="1" spans="1:69" ht="21.75" customHeight="1">
      <c r="A1" s="147"/>
      <c r="B1" s="255" t="s">
        <v>101</v>
      </c>
      <c r="C1" s="256"/>
      <c r="D1" s="257"/>
      <c r="E1" s="244"/>
      <c r="L1" s="1"/>
      <c r="M1" s="2"/>
      <c r="N1" s="3"/>
      <c r="O1" s="3"/>
      <c r="P1" s="192"/>
      <c r="Q1" s="3"/>
      <c r="R1" s="3"/>
      <c r="S1" s="3"/>
      <c r="T1" s="3"/>
      <c r="U1" s="3"/>
      <c r="V1" s="3"/>
      <c r="W1" s="3"/>
      <c r="X1" s="3"/>
      <c r="Y1" s="3"/>
      <c r="Z1" s="3"/>
      <c r="AA1" s="3"/>
      <c r="AB1" s="3"/>
      <c r="AC1" s="3"/>
      <c r="AD1" s="3"/>
      <c r="AE1" s="3"/>
      <c r="AF1" s="3"/>
      <c r="AG1" s="3"/>
      <c r="AH1" s="88"/>
      <c r="AI1" s="88"/>
      <c r="AJ1" s="88"/>
      <c r="AK1" s="88"/>
      <c r="AL1" s="88"/>
      <c r="AM1" s="4"/>
      <c r="AN1" s="4"/>
      <c r="AO1" s="4"/>
      <c r="AP1" s="4"/>
      <c r="AQ1" s="4"/>
      <c r="AR1" s="4"/>
      <c r="AS1" s="4"/>
      <c r="AT1" s="4"/>
      <c r="AU1" s="4"/>
      <c r="AV1" s="4"/>
      <c r="AW1" s="4"/>
      <c r="AX1" s="4"/>
      <c r="AY1" s="4"/>
      <c r="AZ1" s="4"/>
      <c r="BA1" s="4"/>
      <c r="BB1" s="4"/>
      <c r="BC1" s="4"/>
      <c r="BD1" s="4"/>
      <c r="BE1" s="4"/>
      <c r="BF1" s="4"/>
      <c r="BG1" s="4"/>
      <c r="BH1" s="4"/>
      <c r="BI1" s="4"/>
      <c r="BJ1"/>
      <c r="BK1" s="1"/>
      <c r="BL1" s="1"/>
      <c r="BM1" s="1"/>
      <c r="BN1"/>
      <c r="BO1" s="1"/>
      <c r="BP1" s="1"/>
      <c r="BQ1" s="1"/>
    </row>
    <row r="2" spans="1:69" ht="28.5" customHeight="1">
      <c r="A2" s="89"/>
      <c r="B2" s="256"/>
      <c r="C2" s="256"/>
      <c r="D2" s="257"/>
      <c r="E2" s="89"/>
      <c r="F2" s="89"/>
      <c r="G2" s="258" t="s">
        <v>0</v>
      </c>
      <c r="H2" s="164"/>
      <c r="I2" s="164"/>
      <c r="J2" s="164"/>
      <c r="K2" s="89"/>
      <c r="L2" s="5"/>
      <c r="M2" s="82" t="s">
        <v>1</v>
      </c>
      <c r="N2" s="82"/>
      <c r="O2" s="83"/>
      <c r="P2" s="81"/>
      <c r="Q2" s="81"/>
      <c r="R2" s="81"/>
      <c r="S2" s="81"/>
      <c r="T2" s="1"/>
      <c r="U2" s="84" t="s">
        <v>2</v>
      </c>
      <c r="V2" s="85"/>
      <c r="W2" s="78"/>
      <c r="X2" s="79"/>
      <c r="Y2" s="79"/>
      <c r="Z2" s="79"/>
      <c r="AA2" s="79"/>
      <c r="AB2" s="79"/>
      <c r="AC2" s="79"/>
      <c r="AD2" s="79"/>
      <c r="AE2" s="79"/>
      <c r="AF2" s="79"/>
      <c r="AG2" s="79"/>
      <c r="AH2" s="80"/>
      <c r="AI2" s="80"/>
      <c r="AJ2" s="80"/>
      <c r="AK2" s="80"/>
      <c r="AL2" s="88"/>
      <c r="AM2" s="6" t="s">
        <v>3</v>
      </c>
      <c r="AN2" s="7"/>
      <c r="AO2" s="8"/>
      <c r="AP2" s="8"/>
      <c r="AQ2" s="169" t="s">
        <v>70</v>
      </c>
      <c r="AR2" s="170"/>
      <c r="AS2" s="170"/>
      <c r="AT2" s="171"/>
      <c r="AU2" s="169" t="s">
        <v>71</v>
      </c>
      <c r="AV2" s="169"/>
      <c r="AW2" s="169"/>
      <c r="AX2" s="169"/>
      <c r="AY2" s="169"/>
      <c r="AZ2" s="169"/>
      <c r="BA2" s="169"/>
      <c r="BB2" s="171"/>
      <c r="BC2" s="169" t="s">
        <v>72</v>
      </c>
      <c r="BD2" s="172"/>
      <c r="BE2" s="8"/>
      <c r="BF2" s="8"/>
      <c r="BG2" s="8"/>
      <c r="BH2" s="8"/>
      <c r="BI2" s="8"/>
      <c r="BJ2"/>
      <c r="BK2" s="90" t="s">
        <v>73</v>
      </c>
      <c r="BL2" s="91"/>
      <c r="BM2" s="91"/>
      <c r="BN2" s="92"/>
      <c r="BO2" s="93"/>
      <c r="BP2" s="61"/>
      <c r="BQ2" s="61"/>
    </row>
    <row r="3" spans="1:69" ht="18" customHeight="1" thickBot="1">
      <c r="A3" s="89"/>
      <c r="B3" s="259" t="s">
        <v>4</v>
      </c>
      <c r="C3" s="259"/>
      <c r="D3" s="259"/>
      <c r="E3" s="89"/>
      <c r="F3" s="89"/>
      <c r="G3" s="258"/>
      <c r="H3" s="164"/>
      <c r="I3" s="164"/>
      <c r="J3" s="164"/>
      <c r="K3" s="89"/>
      <c r="L3" s="5"/>
      <c r="M3" s="2"/>
      <c r="N3" s="1"/>
      <c r="O3" s="3"/>
      <c r="P3" s="3"/>
      <c r="Q3" s="3"/>
      <c r="R3" s="3"/>
      <c r="S3" s="3"/>
      <c r="T3" s="1"/>
      <c r="U3" s="3"/>
      <c r="V3" s="9"/>
      <c r="W3" s="3"/>
      <c r="X3" s="3"/>
      <c r="Y3" s="3"/>
      <c r="Z3" s="3"/>
      <c r="AA3" s="3"/>
      <c r="AB3" s="3"/>
      <c r="AC3" s="3"/>
      <c r="AD3" s="3"/>
      <c r="AE3" s="3"/>
      <c r="AF3" s="3"/>
      <c r="AG3" s="3"/>
      <c r="AH3" s="88"/>
      <c r="AI3" s="88"/>
      <c r="AJ3" s="88"/>
      <c r="AK3" s="88"/>
      <c r="AL3" s="88"/>
      <c r="AM3" s="4"/>
      <c r="AN3" s="4"/>
      <c r="AO3" s="10"/>
      <c r="AP3" s="10"/>
      <c r="AQ3" s="11"/>
      <c r="AR3" s="12"/>
      <c r="AS3" s="12"/>
      <c r="AT3" s="4"/>
      <c r="AU3" s="11"/>
      <c r="AV3" s="11"/>
      <c r="AW3" s="11"/>
      <c r="AX3" s="11"/>
      <c r="AY3" s="11"/>
      <c r="AZ3" s="11"/>
      <c r="BA3" s="11"/>
      <c r="BB3" s="4"/>
      <c r="BC3" s="11"/>
      <c r="BD3" s="11"/>
      <c r="BE3" s="10"/>
      <c r="BF3" s="10"/>
      <c r="BG3" s="10"/>
      <c r="BH3" s="10"/>
      <c r="BI3" s="10"/>
      <c r="BJ3"/>
      <c r="BK3" s="5"/>
      <c r="BL3" s="5"/>
      <c r="BM3" s="5"/>
      <c r="BN3"/>
      <c r="BO3" s="3"/>
      <c r="BP3" s="1"/>
      <c r="BQ3" s="1"/>
    </row>
    <row r="4" spans="1:69" ht="43.5" customHeight="1" thickTop="1" thickBot="1">
      <c r="A4" s="89"/>
      <c r="B4" s="94"/>
      <c r="C4" s="89"/>
      <c r="D4" s="89"/>
      <c r="E4" s="89"/>
      <c r="F4" s="89"/>
      <c r="G4" s="89"/>
      <c r="H4" s="89"/>
      <c r="I4" s="89"/>
      <c r="J4" s="89"/>
      <c r="K4" s="89"/>
      <c r="L4" s="5"/>
      <c r="M4" s="2"/>
      <c r="N4" s="88"/>
      <c r="O4" s="88"/>
      <c r="P4" s="88"/>
      <c r="Q4" s="88"/>
      <c r="R4" s="88"/>
      <c r="S4" s="1"/>
      <c r="T4" s="14">
        <v>0</v>
      </c>
      <c r="U4" s="14">
        <v>651000</v>
      </c>
      <c r="V4" s="15">
        <v>1900000</v>
      </c>
      <c r="W4" s="15">
        <v>3600000</v>
      </c>
      <c r="X4" s="15">
        <v>6600000</v>
      </c>
      <c r="Y4" s="15">
        <v>8500000</v>
      </c>
      <c r="Z4" s="241" t="s">
        <v>5</v>
      </c>
      <c r="AB4" s="49"/>
      <c r="AC4" s="49"/>
      <c r="AD4" s="49"/>
      <c r="AE4" s="229"/>
      <c r="AF4" s="13"/>
      <c r="AG4" s="88"/>
      <c r="AH4" s="237" t="s">
        <v>6</v>
      </c>
      <c r="AI4" s="16"/>
      <c r="AJ4" s="245" t="s">
        <v>7</v>
      </c>
      <c r="AK4" s="88"/>
      <c r="AL4" s="246" t="s">
        <v>8</v>
      </c>
      <c r="AM4" s="4"/>
      <c r="AN4" s="232" t="s">
        <v>9</v>
      </c>
      <c r="AO4" s="232" t="s">
        <v>10</v>
      </c>
      <c r="AP4" s="63">
        <v>0</v>
      </c>
      <c r="AQ4" s="64">
        <v>10000001</v>
      </c>
      <c r="AR4" s="64">
        <v>20000001</v>
      </c>
      <c r="AS4" s="4"/>
      <c r="AT4" s="235" t="s">
        <v>11</v>
      </c>
      <c r="AU4" s="67">
        <v>0</v>
      </c>
      <c r="AV4" s="67">
        <v>600000</v>
      </c>
      <c r="AW4" s="67">
        <v>1300000</v>
      </c>
      <c r="AX4" s="67">
        <v>4100000</v>
      </c>
      <c r="AY4" s="67">
        <v>7700000</v>
      </c>
      <c r="AZ4" s="67">
        <v>10000000</v>
      </c>
      <c r="BA4" s="4"/>
      <c r="BB4" s="235" t="s">
        <v>12</v>
      </c>
      <c r="BC4" s="67">
        <v>0</v>
      </c>
      <c r="BD4" s="67">
        <v>1100000</v>
      </c>
      <c r="BE4" s="67">
        <v>3300000</v>
      </c>
      <c r="BF4" s="67">
        <v>4100000</v>
      </c>
      <c r="BG4" s="67">
        <v>7700000</v>
      </c>
      <c r="BH4" s="67">
        <v>10000000</v>
      </c>
      <c r="BI4"/>
      <c r="BJ4" s="13" t="s">
        <v>59</v>
      </c>
      <c r="BL4" s="95" t="s">
        <v>74</v>
      </c>
      <c r="BM4" s="96"/>
      <c r="BO4" s="97"/>
      <c r="BP4" s="1"/>
      <c r="BQ4" s="173" t="s">
        <v>75</v>
      </c>
    </row>
    <row r="5" spans="1:69" ht="24.75" customHeight="1" thickBot="1">
      <c r="A5" s="89"/>
      <c r="B5" s="98" t="s">
        <v>13</v>
      </c>
      <c r="C5" s="99" t="s">
        <v>110</v>
      </c>
      <c r="D5" s="100" t="s">
        <v>94</v>
      </c>
      <c r="E5" s="100" t="s">
        <v>95</v>
      </c>
      <c r="F5" s="101" t="s">
        <v>96</v>
      </c>
      <c r="G5" s="102"/>
      <c r="H5" s="102"/>
      <c r="I5" s="102"/>
      <c r="J5" s="89"/>
      <c r="K5" s="5"/>
      <c r="L5" s="2"/>
      <c r="M5" s="18" t="s">
        <v>15</v>
      </c>
      <c r="N5" s="31" t="s">
        <v>52</v>
      </c>
      <c r="O5" s="18" t="s">
        <v>53</v>
      </c>
      <c r="P5" s="18" t="s">
        <v>51</v>
      </c>
      <c r="Q5" s="18" t="s">
        <v>54</v>
      </c>
      <c r="R5" s="103" t="s">
        <v>16</v>
      </c>
      <c r="S5" s="1"/>
      <c r="T5" s="19">
        <v>650999</v>
      </c>
      <c r="U5" s="19">
        <v>1899999</v>
      </c>
      <c r="V5" s="19">
        <v>3599999</v>
      </c>
      <c r="W5" s="19">
        <v>6599999</v>
      </c>
      <c r="X5" s="19">
        <v>8499999</v>
      </c>
      <c r="Y5" s="19"/>
      <c r="Z5" s="242"/>
      <c r="AA5" s="230"/>
      <c r="AB5" s="230"/>
      <c r="AC5" s="230"/>
      <c r="AD5" s="230"/>
      <c r="AE5" s="240"/>
      <c r="AF5" s="20"/>
      <c r="AG5" s="88"/>
      <c r="AH5" s="238"/>
      <c r="AI5" s="21"/>
      <c r="AJ5" s="239"/>
      <c r="AK5" s="88"/>
      <c r="AL5" s="231"/>
      <c r="AM5" s="4"/>
      <c r="AN5" s="233"/>
      <c r="AO5" s="234"/>
      <c r="AP5" s="65">
        <v>10000000</v>
      </c>
      <c r="AQ5" s="66">
        <v>20000000</v>
      </c>
      <c r="AR5" s="66"/>
      <c r="AS5" s="4"/>
      <c r="AT5" s="236"/>
      <c r="AU5" s="68">
        <v>599999</v>
      </c>
      <c r="AV5" s="68">
        <v>1299999</v>
      </c>
      <c r="AW5" s="68">
        <v>4099999</v>
      </c>
      <c r="AX5" s="68">
        <v>7699999</v>
      </c>
      <c r="AY5" s="68">
        <v>9999999</v>
      </c>
      <c r="AZ5" s="68"/>
      <c r="BA5" s="4"/>
      <c r="BB5" s="236"/>
      <c r="BC5" s="68">
        <v>1099999</v>
      </c>
      <c r="BD5" s="68">
        <v>3299999</v>
      </c>
      <c r="BE5" s="68">
        <v>4099999</v>
      </c>
      <c r="BF5" s="68">
        <v>7699999</v>
      </c>
      <c r="BG5" s="68">
        <v>9999999</v>
      </c>
      <c r="BH5" s="68"/>
      <c r="BI5"/>
      <c r="BJ5" s="104" t="s">
        <v>14</v>
      </c>
      <c r="BL5" s="18" t="s">
        <v>60</v>
      </c>
      <c r="BM5" s="174" t="s">
        <v>61</v>
      </c>
      <c r="BN5" s="104" t="s">
        <v>55</v>
      </c>
      <c r="BO5" s="1"/>
      <c r="BP5" s="175" t="s">
        <v>62</v>
      </c>
    </row>
    <row r="6" spans="1:69" ht="21.75" customHeight="1">
      <c r="A6" s="89"/>
      <c r="B6" s="105" t="s">
        <v>17</v>
      </c>
      <c r="C6" s="106"/>
      <c r="D6" s="107"/>
      <c r="E6" s="107"/>
      <c r="F6" s="108"/>
      <c r="G6" s="109"/>
      <c r="H6" s="109"/>
      <c r="I6" s="109"/>
      <c r="K6" s="1"/>
      <c r="L6" s="2"/>
      <c r="M6" s="17" t="str">
        <f t="shared" ref="M6:M12" si="0">IF(C6=$BJ$11,"65歳以上",IF(OR(C6=$BJ$9,C6=$BJ$10),"64歳以下",""))</f>
        <v/>
      </c>
      <c r="N6" s="22">
        <f t="shared" ref="N6:N13" si="1">F6+AJ6+AL6</f>
        <v>0</v>
      </c>
      <c r="O6" s="86">
        <f t="shared" ref="O6:O13" si="2">IF(N6&lt;$P$25,0,N6-$P$25)</f>
        <v>0</v>
      </c>
      <c r="P6" s="17" t="str">
        <f t="shared" ref="P6:P13" si="3">IF(OR(C6=$BJ$8,C6=$BJ$9),"該当","")</f>
        <v/>
      </c>
      <c r="Q6" s="22">
        <f>IF(P6="該当",O6,0)</f>
        <v>0</v>
      </c>
      <c r="R6" s="110"/>
      <c r="S6" s="1"/>
      <c r="T6" s="23">
        <f t="shared" ref="T6:T13" si="4">IF(D6&lt;=$T$5,$U$16,"")</f>
        <v>0</v>
      </c>
      <c r="U6" s="24" t="str">
        <f t="shared" ref="U6:U13" si="5">IF(AND($U$4&lt;=$D6,$D6&lt;=$U$5),$D6-$V$16,"")</f>
        <v/>
      </c>
      <c r="V6" s="24" t="str">
        <f t="shared" ref="V6:V13" si="6">IF(AND($V$4&lt;=$D6,$D6&lt;=$V$5),ROUNDDOWN($D6/4,-3)*4*$W$15-$W$16,"")</f>
        <v/>
      </c>
      <c r="W6" s="24" t="str">
        <f t="shared" ref="W6:W13" si="7">IF(AND($W$4&lt;=$D6,$D6&lt;=$W$5),ROUNDDOWN($D6/4,-3)*4*$X$15-$X$16,"")</f>
        <v/>
      </c>
      <c r="X6" s="24" t="str">
        <f t="shared" ref="X6:X13" si="8">IF(AND($X$4&lt;=$D6,$D6&lt;=$X$5),ROUNDDOWN($D6*$Y$15-$Y$16,0),"")</f>
        <v/>
      </c>
      <c r="Y6" s="24" t="str">
        <f t="shared" ref="Y6:Y13" si="9">IF($Y$4&lt;=$D6,$D6-$Z$16,"")</f>
        <v/>
      </c>
      <c r="Z6" s="24">
        <f t="shared" ref="Z6:Z13" si="10">SUM(T6:Y6)</f>
        <v>0</v>
      </c>
      <c r="AA6" s="25"/>
      <c r="AB6" s="25"/>
      <c r="AC6" s="25"/>
      <c r="AD6" s="25"/>
      <c r="AE6" s="25"/>
      <c r="AF6" s="25"/>
      <c r="AG6" s="88"/>
      <c r="AH6" s="26">
        <f t="shared" ref="AH6:AH13" si="11">IF(OR(AE6=0,AL6=0),0,MIN(AE6,$AI$15)+MIN(AL6,$AI$16)-100000)</f>
        <v>0</v>
      </c>
      <c r="AI6" s="27"/>
      <c r="AJ6" s="77">
        <f t="shared" ref="AJ6:AJ13" si="12">Z6-AH6</f>
        <v>0</v>
      </c>
      <c r="AK6" s="88"/>
      <c r="AL6" s="28">
        <f t="shared" ref="AL6:AL13" si="13">SUM(AP6:AR6)</f>
        <v>0</v>
      </c>
      <c r="AM6" s="4"/>
      <c r="AN6" s="24">
        <f>IF(M6="64歳以下",AT6,IF(M6="65歳以上",BB6,0))</f>
        <v>0</v>
      </c>
      <c r="AO6" s="24">
        <f t="shared" ref="AO6:AO13" si="14">F6+AE6</f>
        <v>0</v>
      </c>
      <c r="AP6" s="29">
        <f t="shared" ref="AP6:AP13" si="15">IF(AND($AP$4&lt;=AO6,AO6&lt;=$AP$5),IF(AN6&gt;0,AN6+$AP$15,0),"")</f>
        <v>0</v>
      </c>
      <c r="AQ6" s="30" t="str">
        <f>IF(AND($AQ$4&lt;=AO6,AO6&lt;=$AQ$5),IF(AN6&gt;0,AN6+AQ15,0),"")</f>
        <v/>
      </c>
      <c r="AR6" s="30" t="str">
        <f t="shared" ref="AR6:AR13" si="16">IF($AR$4&lt;=AO6,IF(AN6&gt;0,AN6+$AR$15,0),"")</f>
        <v/>
      </c>
      <c r="AS6" s="4"/>
      <c r="AT6" s="24">
        <f t="shared" ref="AT6:AT13" si="17">SUM(AU6:AZ6)</f>
        <v>0</v>
      </c>
      <c r="AU6" s="24">
        <f t="shared" ref="AU6:AU13" si="18">IF(AND($AU$4&lt;=D6,D6&lt;=$AU$5),0,"")</f>
        <v>0</v>
      </c>
      <c r="AV6" s="24" t="str">
        <f t="shared" ref="AV6:AV13" si="19">IF(AND($AV$4&lt;=E6,E6&lt;=$AV$5),E6-$AV$16,"")</f>
        <v/>
      </c>
      <c r="AW6" s="24" t="str">
        <f t="shared" ref="AW6:AW13" si="20">IF(AND($AW$4&lt;=E6,E6&lt;=$AW$5),ROUNDDOWN(E6*$AW$15-$AW$16,0),"")</f>
        <v/>
      </c>
      <c r="AX6" s="24" t="str">
        <f t="shared" ref="AX6:AX13" si="21">IF(AND($AX$4&lt;=E6,E6&lt;=$AX$5),ROUNDDOWN(E6*$AX$15-$AX$16,0),"")</f>
        <v/>
      </c>
      <c r="AY6" s="24" t="str">
        <f t="shared" ref="AY6:AY13" si="22">IF(AND($AY$4&lt;=E6,E6&lt;=$AY$5),ROUNDDOWN(E6*$AY$15-$AY$16,0),"")</f>
        <v/>
      </c>
      <c r="AZ6" s="24" t="str">
        <f t="shared" ref="AZ6:AZ13" si="23">IF($AZ$4&lt;=E6,E6-$AZ$16,"")</f>
        <v/>
      </c>
      <c r="BA6" s="4"/>
      <c r="BB6" s="24">
        <f t="shared" ref="BB6:BB13" si="24">SUM(BC6:BH6)</f>
        <v>0</v>
      </c>
      <c r="BC6" s="24">
        <f t="shared" ref="BC6:BC13" si="25">IF(AND($BC$4&lt;=E6,E6&lt;=$BC$5),0,"")</f>
        <v>0</v>
      </c>
      <c r="BD6" s="24" t="str">
        <f t="shared" ref="BD6:BD13" si="26">IF(AND($BD$4&lt;=E6,E6&lt;=$BD$5),E6-$BD$16,"")</f>
        <v/>
      </c>
      <c r="BE6" s="24" t="str">
        <f t="shared" ref="BE6:BE13" si="27">IF(AND($BE$4&lt;=E6,E6&lt;=$BE$5),ROUNDDOWN(E6*$BE$15-$BE$16,0),"")</f>
        <v/>
      </c>
      <c r="BF6" s="24" t="str">
        <f t="shared" ref="BF6:BF13" si="28">IF(AND($BF$4&lt;=E6,E6&lt;=$BF$5),ROUNDDOWN(E6*$BF$15-$BF$16,0),"")</f>
        <v/>
      </c>
      <c r="BG6" s="24" t="str">
        <f t="shared" ref="BG6:BG13" si="29">IF(AND($BG$4&lt;=E6,E6&lt;=$BG$5),ROUNDDOWN(E6*$BG$15-$BG$16,0),"")</f>
        <v/>
      </c>
      <c r="BH6" s="24" t="str">
        <f t="shared" ref="BH6:BH13" si="30">IF($BH$4&lt;=E6,E6-$BH$16,"")</f>
        <v/>
      </c>
      <c r="BI6"/>
      <c r="BJ6" s="175"/>
      <c r="BL6" s="111">
        <f t="shared" ref="BL6:BL13" si="31">SUM(D6:F6)</f>
        <v>0</v>
      </c>
      <c r="BM6" s="112" t="str">
        <f t="shared" ref="BM6:BM13" si="32">IF(AND(BL6&gt;0,C6=""),"×","")</f>
        <v/>
      </c>
      <c r="BN6" s="113"/>
      <c r="BO6" s="1"/>
      <c r="BP6" s="176" t="s">
        <v>63</v>
      </c>
    </row>
    <row r="7" spans="1:69" ht="21.75" customHeight="1">
      <c r="A7" s="89"/>
      <c r="B7" s="114" t="s">
        <v>18</v>
      </c>
      <c r="C7" s="106"/>
      <c r="D7" s="187"/>
      <c r="E7" s="115"/>
      <c r="F7" s="117"/>
      <c r="G7" s="243"/>
      <c r="H7" s="109"/>
      <c r="I7" s="109"/>
      <c r="K7" s="1"/>
      <c r="L7" s="2"/>
      <c r="M7" s="17" t="str">
        <f t="shared" si="0"/>
        <v/>
      </c>
      <c r="N7" s="22">
        <f t="shared" si="1"/>
        <v>0</v>
      </c>
      <c r="O7" s="86">
        <f t="shared" si="2"/>
        <v>0</v>
      </c>
      <c r="P7" s="17" t="str">
        <f t="shared" si="3"/>
        <v/>
      </c>
      <c r="Q7" s="22">
        <f t="shared" ref="Q7:Q13" si="33">IF(P7="該当",O7,0)</f>
        <v>0</v>
      </c>
      <c r="R7" s="110"/>
      <c r="S7" s="1"/>
      <c r="T7" s="23">
        <f t="shared" si="4"/>
        <v>0</v>
      </c>
      <c r="U7" s="24" t="str">
        <f t="shared" si="5"/>
        <v/>
      </c>
      <c r="V7" s="24" t="str">
        <f t="shared" si="6"/>
        <v/>
      </c>
      <c r="W7" s="24" t="str">
        <f t="shared" si="7"/>
        <v/>
      </c>
      <c r="X7" s="24" t="str">
        <f t="shared" si="8"/>
        <v/>
      </c>
      <c r="Y7" s="24" t="str">
        <f t="shared" si="9"/>
        <v/>
      </c>
      <c r="Z7" s="24">
        <f t="shared" si="10"/>
        <v>0</v>
      </c>
      <c r="AA7" s="25"/>
      <c r="AB7" s="25"/>
      <c r="AC7" s="25"/>
      <c r="AD7" s="25"/>
      <c r="AE7" s="25"/>
      <c r="AF7" s="25"/>
      <c r="AG7" s="88"/>
      <c r="AH7" s="26">
        <f t="shared" si="11"/>
        <v>0</v>
      </c>
      <c r="AI7" s="27"/>
      <c r="AJ7" s="77">
        <f t="shared" si="12"/>
        <v>0</v>
      </c>
      <c r="AK7" s="88"/>
      <c r="AL7" s="28">
        <f t="shared" si="13"/>
        <v>0</v>
      </c>
      <c r="AM7" s="4"/>
      <c r="AN7" s="24">
        <f t="shared" ref="AN7:AN13" si="34">IF(M7="64歳以下",AT7,IF(M7="65歳以上",BB7,0))</f>
        <v>0</v>
      </c>
      <c r="AO7" s="24">
        <f t="shared" si="14"/>
        <v>0</v>
      </c>
      <c r="AP7" s="29">
        <f t="shared" si="15"/>
        <v>0</v>
      </c>
      <c r="AQ7" s="30" t="str">
        <f>IF(AND($AQ$4&lt;=AO7,AO7&lt;=$AQ$5),IF(AN7&gt;0,AN7+AQ15,0),"")</f>
        <v/>
      </c>
      <c r="AR7" s="30" t="str">
        <f t="shared" si="16"/>
        <v/>
      </c>
      <c r="AS7" s="4"/>
      <c r="AT7" s="24">
        <f t="shared" ref="AT7:AT8" si="35">SUM(AU7:AZ7)</f>
        <v>0</v>
      </c>
      <c r="AU7" s="24">
        <f t="shared" si="18"/>
        <v>0</v>
      </c>
      <c r="AV7" s="24" t="str">
        <f t="shared" si="19"/>
        <v/>
      </c>
      <c r="AW7" s="24" t="str">
        <f t="shared" si="20"/>
        <v/>
      </c>
      <c r="AX7" s="24" t="str">
        <f t="shared" si="21"/>
        <v/>
      </c>
      <c r="AY7" s="24" t="str">
        <f t="shared" si="22"/>
        <v/>
      </c>
      <c r="AZ7" s="24" t="str">
        <f t="shared" si="23"/>
        <v/>
      </c>
      <c r="BA7" s="4"/>
      <c r="BB7" s="24">
        <f t="shared" si="24"/>
        <v>0</v>
      </c>
      <c r="BC7" s="24">
        <f t="shared" si="25"/>
        <v>0</v>
      </c>
      <c r="BD7" s="24" t="str">
        <f t="shared" si="26"/>
        <v/>
      </c>
      <c r="BE7" s="24" t="str">
        <f t="shared" si="27"/>
        <v/>
      </c>
      <c r="BF7" s="24" t="str">
        <f t="shared" si="28"/>
        <v/>
      </c>
      <c r="BG7" s="24" t="str">
        <f t="shared" si="29"/>
        <v/>
      </c>
      <c r="BH7" s="24" t="str">
        <f t="shared" si="30"/>
        <v/>
      </c>
      <c r="BI7"/>
      <c r="BJ7" s="177" t="s">
        <v>76</v>
      </c>
      <c r="BL7" s="111">
        <f t="shared" si="31"/>
        <v>0</v>
      </c>
      <c r="BM7" s="112" t="str">
        <f t="shared" si="32"/>
        <v/>
      </c>
      <c r="BN7" s="118"/>
      <c r="BO7" s="1"/>
      <c r="BP7" s="1"/>
    </row>
    <row r="8" spans="1:69" ht="21.75" customHeight="1">
      <c r="A8" s="89"/>
      <c r="B8" s="114" t="s">
        <v>19</v>
      </c>
      <c r="C8" s="106"/>
      <c r="D8" s="116"/>
      <c r="E8" s="115"/>
      <c r="F8" s="117"/>
      <c r="G8" s="109"/>
      <c r="H8" s="109"/>
      <c r="I8" s="109"/>
      <c r="K8" s="1"/>
      <c r="L8" s="2"/>
      <c r="M8" s="17" t="str">
        <f t="shared" si="0"/>
        <v/>
      </c>
      <c r="N8" s="22">
        <f t="shared" si="1"/>
        <v>0</v>
      </c>
      <c r="O8" s="86">
        <f t="shared" si="2"/>
        <v>0</v>
      </c>
      <c r="P8" s="17" t="str">
        <f t="shared" si="3"/>
        <v/>
      </c>
      <c r="Q8" s="22">
        <f t="shared" si="33"/>
        <v>0</v>
      </c>
      <c r="R8" s="110"/>
      <c r="S8" s="1"/>
      <c r="T8" s="23">
        <f t="shared" si="4"/>
        <v>0</v>
      </c>
      <c r="U8" s="24" t="str">
        <f t="shared" si="5"/>
        <v/>
      </c>
      <c r="V8" s="24" t="str">
        <f t="shared" si="6"/>
        <v/>
      </c>
      <c r="W8" s="24" t="str">
        <f t="shared" si="7"/>
        <v/>
      </c>
      <c r="X8" s="24" t="str">
        <f t="shared" si="8"/>
        <v/>
      </c>
      <c r="Y8" s="24" t="str">
        <f t="shared" si="9"/>
        <v/>
      </c>
      <c r="Z8" s="24">
        <f t="shared" si="10"/>
        <v>0</v>
      </c>
      <c r="AA8" s="25"/>
      <c r="AB8" s="25"/>
      <c r="AC8" s="25"/>
      <c r="AD8" s="25"/>
      <c r="AE8" s="25"/>
      <c r="AF8" s="25"/>
      <c r="AG8" s="88"/>
      <c r="AH8" s="26">
        <f t="shared" si="11"/>
        <v>0</v>
      </c>
      <c r="AI8" s="27"/>
      <c r="AJ8" s="77">
        <f t="shared" si="12"/>
        <v>0</v>
      </c>
      <c r="AK8" s="88"/>
      <c r="AL8" s="28">
        <f t="shared" si="13"/>
        <v>0</v>
      </c>
      <c r="AM8" s="4"/>
      <c r="AN8" s="24">
        <f t="shared" si="34"/>
        <v>0</v>
      </c>
      <c r="AO8" s="24">
        <f t="shared" si="14"/>
        <v>0</v>
      </c>
      <c r="AP8" s="29">
        <f t="shared" si="15"/>
        <v>0</v>
      </c>
      <c r="AQ8" s="30" t="str">
        <f>IF(AND($AQ$4&lt;=AO8,AO8&lt;=$AQ$5),IF(AN8&gt;0,AN8+AQ15,0),"")</f>
        <v/>
      </c>
      <c r="AR8" s="30" t="str">
        <f t="shared" si="16"/>
        <v/>
      </c>
      <c r="AS8" s="4"/>
      <c r="AT8" s="24">
        <f t="shared" si="35"/>
        <v>0</v>
      </c>
      <c r="AU8" s="24">
        <f t="shared" si="18"/>
        <v>0</v>
      </c>
      <c r="AV8" s="24" t="str">
        <f t="shared" si="19"/>
        <v/>
      </c>
      <c r="AW8" s="24" t="str">
        <f t="shared" si="20"/>
        <v/>
      </c>
      <c r="AX8" s="24" t="str">
        <f t="shared" si="21"/>
        <v/>
      </c>
      <c r="AY8" s="24" t="str">
        <f t="shared" si="22"/>
        <v/>
      </c>
      <c r="AZ8" s="24" t="str">
        <f t="shared" si="23"/>
        <v/>
      </c>
      <c r="BA8" s="4"/>
      <c r="BB8" s="24">
        <f t="shared" si="24"/>
        <v>0</v>
      </c>
      <c r="BC8" s="24">
        <f t="shared" si="25"/>
        <v>0</v>
      </c>
      <c r="BD8" s="24" t="str">
        <f t="shared" si="26"/>
        <v/>
      </c>
      <c r="BE8" s="24" t="str">
        <f t="shared" si="27"/>
        <v/>
      </c>
      <c r="BF8" s="24" t="str">
        <f t="shared" si="28"/>
        <v/>
      </c>
      <c r="BG8" s="24" t="str">
        <f t="shared" si="29"/>
        <v/>
      </c>
      <c r="BH8" s="24" t="str">
        <f t="shared" si="30"/>
        <v/>
      </c>
      <c r="BI8"/>
      <c r="BJ8" s="178" t="s">
        <v>20</v>
      </c>
      <c r="BL8" s="111">
        <f t="shared" si="31"/>
        <v>0</v>
      </c>
      <c r="BM8" s="112" t="str">
        <f t="shared" si="32"/>
        <v/>
      </c>
      <c r="BN8" s="118"/>
      <c r="BO8" s="1"/>
      <c r="BP8" s="5" t="s">
        <v>77</v>
      </c>
    </row>
    <row r="9" spans="1:69" ht="21.75" customHeight="1">
      <c r="A9" s="89"/>
      <c r="B9" s="114" t="s">
        <v>21</v>
      </c>
      <c r="C9" s="106"/>
      <c r="D9" s="115"/>
      <c r="E9" s="115"/>
      <c r="F9" s="117"/>
      <c r="G9" s="109"/>
      <c r="H9" s="109"/>
      <c r="I9" s="109"/>
      <c r="K9" s="1"/>
      <c r="L9" s="2"/>
      <c r="M9" s="17" t="str">
        <f t="shared" si="0"/>
        <v/>
      </c>
      <c r="N9" s="22">
        <f t="shared" si="1"/>
        <v>0</v>
      </c>
      <c r="O9" s="86">
        <f t="shared" si="2"/>
        <v>0</v>
      </c>
      <c r="P9" s="17" t="str">
        <f t="shared" si="3"/>
        <v/>
      </c>
      <c r="Q9" s="22">
        <f t="shared" si="33"/>
        <v>0</v>
      </c>
      <c r="R9" s="110"/>
      <c r="S9" s="1"/>
      <c r="T9" s="23">
        <f t="shared" si="4"/>
        <v>0</v>
      </c>
      <c r="U9" s="24" t="str">
        <f t="shared" si="5"/>
        <v/>
      </c>
      <c r="V9" s="24" t="str">
        <f t="shared" si="6"/>
        <v/>
      </c>
      <c r="W9" s="24" t="str">
        <f t="shared" si="7"/>
        <v/>
      </c>
      <c r="X9" s="24" t="str">
        <f t="shared" si="8"/>
        <v/>
      </c>
      <c r="Y9" s="24" t="str">
        <f t="shared" si="9"/>
        <v/>
      </c>
      <c r="Z9" s="24">
        <f t="shared" si="10"/>
        <v>0</v>
      </c>
      <c r="AA9" s="25"/>
      <c r="AB9" s="25"/>
      <c r="AC9" s="25"/>
      <c r="AD9" s="25"/>
      <c r="AE9" s="25"/>
      <c r="AF9" s="25"/>
      <c r="AG9" s="88"/>
      <c r="AH9" s="26">
        <f t="shared" si="11"/>
        <v>0</v>
      </c>
      <c r="AI9" s="27"/>
      <c r="AJ9" s="77">
        <f t="shared" si="12"/>
        <v>0</v>
      </c>
      <c r="AK9" s="88"/>
      <c r="AL9" s="28">
        <f t="shared" si="13"/>
        <v>0</v>
      </c>
      <c r="AM9" s="4"/>
      <c r="AN9" s="24">
        <f t="shared" si="34"/>
        <v>0</v>
      </c>
      <c r="AO9" s="24">
        <f t="shared" si="14"/>
        <v>0</v>
      </c>
      <c r="AP9" s="29">
        <f t="shared" si="15"/>
        <v>0</v>
      </c>
      <c r="AQ9" s="30" t="str">
        <f>IF(AND($AQ$4&lt;=AO9,AO9&lt;=$AQ$5),IF(AN9&gt;0,AN9+AQ15,0),"")</f>
        <v/>
      </c>
      <c r="AR9" s="30" t="str">
        <f t="shared" si="16"/>
        <v/>
      </c>
      <c r="AS9" s="4"/>
      <c r="AT9" s="24">
        <f t="shared" si="17"/>
        <v>0</v>
      </c>
      <c r="AU9" s="24">
        <f t="shared" si="18"/>
        <v>0</v>
      </c>
      <c r="AV9" s="24" t="str">
        <f t="shared" si="19"/>
        <v/>
      </c>
      <c r="AW9" s="24" t="str">
        <f t="shared" si="20"/>
        <v/>
      </c>
      <c r="AX9" s="24" t="str">
        <f t="shared" si="21"/>
        <v/>
      </c>
      <c r="AY9" s="24" t="str">
        <f t="shared" si="22"/>
        <v/>
      </c>
      <c r="AZ9" s="24" t="str">
        <f t="shared" si="23"/>
        <v/>
      </c>
      <c r="BA9" s="4"/>
      <c r="BB9" s="24">
        <f t="shared" si="24"/>
        <v>0</v>
      </c>
      <c r="BC9" s="24">
        <f t="shared" si="25"/>
        <v>0</v>
      </c>
      <c r="BD9" s="24" t="str">
        <f t="shared" si="26"/>
        <v/>
      </c>
      <c r="BE9" s="24" t="str">
        <f t="shared" si="27"/>
        <v/>
      </c>
      <c r="BF9" s="24" t="str">
        <f t="shared" si="28"/>
        <v/>
      </c>
      <c r="BG9" s="24" t="str">
        <f t="shared" si="29"/>
        <v/>
      </c>
      <c r="BH9" s="24" t="str">
        <f t="shared" si="30"/>
        <v/>
      </c>
      <c r="BI9"/>
      <c r="BJ9" s="178" t="s">
        <v>58</v>
      </c>
      <c r="BL9" s="111">
        <f t="shared" si="31"/>
        <v>0</v>
      </c>
      <c r="BM9" s="112" t="str">
        <f t="shared" si="32"/>
        <v/>
      </c>
      <c r="BN9" s="118"/>
      <c r="BO9" s="1"/>
      <c r="BP9" s="5" t="s">
        <v>78</v>
      </c>
    </row>
    <row r="10" spans="1:69" ht="21.75" customHeight="1">
      <c r="A10" s="89"/>
      <c r="B10" s="114" t="s">
        <v>22</v>
      </c>
      <c r="C10" s="106"/>
      <c r="D10" s="115"/>
      <c r="E10" s="115"/>
      <c r="F10" s="117"/>
      <c r="G10" s="109"/>
      <c r="H10" s="109"/>
      <c r="I10" s="109"/>
      <c r="K10" s="1"/>
      <c r="L10" s="2"/>
      <c r="M10" s="17" t="str">
        <f t="shared" si="0"/>
        <v/>
      </c>
      <c r="N10" s="22">
        <f t="shared" si="1"/>
        <v>0</v>
      </c>
      <c r="O10" s="86">
        <f t="shared" si="2"/>
        <v>0</v>
      </c>
      <c r="P10" s="17" t="str">
        <f t="shared" si="3"/>
        <v/>
      </c>
      <c r="Q10" s="22">
        <f t="shared" si="33"/>
        <v>0</v>
      </c>
      <c r="R10" s="110"/>
      <c r="S10" s="1"/>
      <c r="T10" s="23">
        <f t="shared" si="4"/>
        <v>0</v>
      </c>
      <c r="U10" s="24" t="str">
        <f t="shared" si="5"/>
        <v/>
      </c>
      <c r="V10" s="24" t="str">
        <f t="shared" si="6"/>
        <v/>
      </c>
      <c r="W10" s="24" t="str">
        <f t="shared" si="7"/>
        <v/>
      </c>
      <c r="X10" s="24" t="str">
        <f t="shared" si="8"/>
        <v/>
      </c>
      <c r="Y10" s="24" t="str">
        <f t="shared" si="9"/>
        <v/>
      </c>
      <c r="Z10" s="24">
        <f t="shared" si="10"/>
        <v>0</v>
      </c>
      <c r="AA10" s="25"/>
      <c r="AB10" s="25"/>
      <c r="AC10" s="25"/>
      <c r="AD10" s="25"/>
      <c r="AE10" s="25"/>
      <c r="AF10" s="25"/>
      <c r="AG10" s="88"/>
      <c r="AH10" s="26">
        <f t="shared" si="11"/>
        <v>0</v>
      </c>
      <c r="AI10" s="27"/>
      <c r="AJ10" s="77">
        <f t="shared" si="12"/>
        <v>0</v>
      </c>
      <c r="AK10" s="88"/>
      <c r="AL10" s="28">
        <f t="shared" si="13"/>
        <v>0</v>
      </c>
      <c r="AM10" s="4"/>
      <c r="AN10" s="24">
        <f t="shared" si="34"/>
        <v>0</v>
      </c>
      <c r="AO10" s="24">
        <f t="shared" si="14"/>
        <v>0</v>
      </c>
      <c r="AP10" s="29">
        <f t="shared" si="15"/>
        <v>0</v>
      </c>
      <c r="AQ10" s="30" t="str">
        <f>IF(AND($AQ$4&lt;=AO10,AO10&lt;=$AQ$5),IF(AN10&gt;0,AN10+AQ15,0),"")</f>
        <v/>
      </c>
      <c r="AR10" s="30" t="str">
        <f t="shared" si="16"/>
        <v/>
      </c>
      <c r="AS10" s="4"/>
      <c r="AT10" s="24">
        <f t="shared" si="17"/>
        <v>0</v>
      </c>
      <c r="AU10" s="24">
        <f t="shared" si="18"/>
        <v>0</v>
      </c>
      <c r="AV10" s="24" t="str">
        <f t="shared" si="19"/>
        <v/>
      </c>
      <c r="AW10" s="24" t="str">
        <f t="shared" si="20"/>
        <v/>
      </c>
      <c r="AX10" s="24" t="str">
        <f t="shared" si="21"/>
        <v/>
      </c>
      <c r="AY10" s="24" t="str">
        <f t="shared" si="22"/>
        <v/>
      </c>
      <c r="AZ10" s="24" t="str">
        <f t="shared" si="23"/>
        <v/>
      </c>
      <c r="BA10" s="4"/>
      <c r="BB10" s="24">
        <f t="shared" si="24"/>
        <v>0</v>
      </c>
      <c r="BC10" s="24">
        <f t="shared" si="25"/>
        <v>0</v>
      </c>
      <c r="BD10" s="24" t="str">
        <f t="shared" si="26"/>
        <v/>
      </c>
      <c r="BE10" s="24" t="str">
        <f t="shared" si="27"/>
        <v/>
      </c>
      <c r="BF10" s="24" t="str">
        <f t="shared" si="28"/>
        <v/>
      </c>
      <c r="BG10" s="24" t="str">
        <f t="shared" si="29"/>
        <v/>
      </c>
      <c r="BH10" s="24" t="str">
        <f t="shared" si="30"/>
        <v/>
      </c>
      <c r="BI10"/>
      <c r="BJ10" s="178" t="s">
        <v>23</v>
      </c>
      <c r="BL10" s="111">
        <f t="shared" si="31"/>
        <v>0</v>
      </c>
      <c r="BM10" s="112" t="str">
        <f t="shared" si="32"/>
        <v/>
      </c>
      <c r="BN10" s="118"/>
      <c r="BO10" s="1"/>
      <c r="BP10" s="5" t="s">
        <v>79</v>
      </c>
    </row>
    <row r="11" spans="1:69" ht="21.75" customHeight="1">
      <c r="A11" s="89"/>
      <c r="B11" s="114" t="s">
        <v>24</v>
      </c>
      <c r="C11" s="106"/>
      <c r="D11" s="115"/>
      <c r="E11" s="115"/>
      <c r="F11" s="117"/>
      <c r="G11" s="109"/>
      <c r="H11" s="109"/>
      <c r="I11" s="109"/>
      <c r="K11" s="1"/>
      <c r="L11" s="2"/>
      <c r="M11" s="17" t="str">
        <f t="shared" si="0"/>
        <v/>
      </c>
      <c r="N11" s="22">
        <f t="shared" si="1"/>
        <v>0</v>
      </c>
      <c r="O11" s="86">
        <f t="shared" si="2"/>
        <v>0</v>
      </c>
      <c r="P11" s="17" t="str">
        <f t="shared" si="3"/>
        <v/>
      </c>
      <c r="Q11" s="22">
        <f t="shared" si="33"/>
        <v>0</v>
      </c>
      <c r="R11" s="110"/>
      <c r="S11" s="1"/>
      <c r="T11" s="23">
        <f t="shared" si="4"/>
        <v>0</v>
      </c>
      <c r="U11" s="24" t="str">
        <f t="shared" si="5"/>
        <v/>
      </c>
      <c r="V11" s="24" t="str">
        <f t="shared" si="6"/>
        <v/>
      </c>
      <c r="W11" s="24" t="str">
        <f t="shared" si="7"/>
        <v/>
      </c>
      <c r="X11" s="24" t="str">
        <f t="shared" si="8"/>
        <v/>
      </c>
      <c r="Y11" s="24" t="str">
        <f t="shared" si="9"/>
        <v/>
      </c>
      <c r="Z11" s="24">
        <f t="shared" si="10"/>
        <v>0</v>
      </c>
      <c r="AA11" s="25"/>
      <c r="AB11" s="25"/>
      <c r="AC11" s="25"/>
      <c r="AD11" s="25"/>
      <c r="AE11" s="25"/>
      <c r="AF11" s="25"/>
      <c r="AG11" s="88"/>
      <c r="AH11" s="26">
        <f t="shared" si="11"/>
        <v>0</v>
      </c>
      <c r="AI11" s="27"/>
      <c r="AJ11" s="77">
        <f t="shared" si="12"/>
        <v>0</v>
      </c>
      <c r="AK11" s="88"/>
      <c r="AL11" s="28">
        <f t="shared" si="13"/>
        <v>0</v>
      </c>
      <c r="AM11" s="4"/>
      <c r="AN11" s="24">
        <f t="shared" si="34"/>
        <v>0</v>
      </c>
      <c r="AO11" s="24">
        <f t="shared" si="14"/>
        <v>0</v>
      </c>
      <c r="AP11" s="29">
        <f t="shared" si="15"/>
        <v>0</v>
      </c>
      <c r="AQ11" s="30" t="str">
        <f>IF(AND($AQ$4&lt;=AO11,AO11&lt;=$AQ$5),IF(AN11&gt;0,AN11+AQ15,0),"")</f>
        <v/>
      </c>
      <c r="AR11" s="30" t="str">
        <f t="shared" si="16"/>
        <v/>
      </c>
      <c r="AS11" s="4"/>
      <c r="AT11" s="24">
        <f t="shared" si="17"/>
        <v>0</v>
      </c>
      <c r="AU11" s="24">
        <f t="shared" si="18"/>
        <v>0</v>
      </c>
      <c r="AV11" s="24" t="str">
        <f t="shared" si="19"/>
        <v/>
      </c>
      <c r="AW11" s="24" t="str">
        <f t="shared" si="20"/>
        <v/>
      </c>
      <c r="AX11" s="24" t="str">
        <f t="shared" si="21"/>
        <v/>
      </c>
      <c r="AY11" s="24" t="str">
        <f t="shared" si="22"/>
        <v/>
      </c>
      <c r="AZ11" s="24" t="str">
        <f t="shared" si="23"/>
        <v/>
      </c>
      <c r="BA11" s="4"/>
      <c r="BB11" s="24">
        <f t="shared" si="24"/>
        <v>0</v>
      </c>
      <c r="BC11" s="24">
        <f t="shared" si="25"/>
        <v>0</v>
      </c>
      <c r="BD11" s="24" t="str">
        <f t="shared" si="26"/>
        <v/>
      </c>
      <c r="BE11" s="24" t="str">
        <f t="shared" si="27"/>
        <v/>
      </c>
      <c r="BF11" s="24" t="str">
        <f t="shared" si="28"/>
        <v/>
      </c>
      <c r="BG11" s="24" t="str">
        <f t="shared" si="29"/>
        <v/>
      </c>
      <c r="BH11" s="24" t="str">
        <f t="shared" si="30"/>
        <v/>
      </c>
      <c r="BI11"/>
      <c r="BJ11" s="178" t="s">
        <v>80</v>
      </c>
      <c r="BL11" s="111">
        <f t="shared" si="31"/>
        <v>0</v>
      </c>
      <c r="BM11" s="112" t="str">
        <f t="shared" si="32"/>
        <v/>
      </c>
      <c r="BN11" s="118"/>
      <c r="BO11" s="1"/>
      <c r="BP11" s="1"/>
    </row>
    <row r="12" spans="1:69" ht="21.75" customHeight="1">
      <c r="A12" s="89"/>
      <c r="B12" s="114" t="s">
        <v>25</v>
      </c>
      <c r="C12" s="106"/>
      <c r="D12" s="115"/>
      <c r="E12" s="115"/>
      <c r="F12" s="117"/>
      <c r="G12" s="109"/>
      <c r="H12" s="109"/>
      <c r="I12" s="109"/>
      <c r="K12" s="1"/>
      <c r="L12" s="2"/>
      <c r="M12" s="17" t="str">
        <f t="shared" si="0"/>
        <v/>
      </c>
      <c r="N12" s="22">
        <f t="shared" si="1"/>
        <v>0</v>
      </c>
      <c r="O12" s="86">
        <f t="shared" si="2"/>
        <v>0</v>
      </c>
      <c r="P12" s="17" t="str">
        <f t="shared" si="3"/>
        <v/>
      </c>
      <c r="Q12" s="22">
        <f t="shared" si="33"/>
        <v>0</v>
      </c>
      <c r="R12" s="110"/>
      <c r="S12" s="1"/>
      <c r="T12" s="23">
        <f t="shared" si="4"/>
        <v>0</v>
      </c>
      <c r="U12" s="24" t="str">
        <f t="shared" si="5"/>
        <v/>
      </c>
      <c r="V12" s="24" t="str">
        <f t="shared" si="6"/>
        <v/>
      </c>
      <c r="W12" s="24" t="str">
        <f t="shared" si="7"/>
        <v/>
      </c>
      <c r="X12" s="24" t="str">
        <f t="shared" si="8"/>
        <v/>
      </c>
      <c r="Y12" s="24" t="str">
        <f t="shared" si="9"/>
        <v/>
      </c>
      <c r="Z12" s="24">
        <f t="shared" si="10"/>
        <v>0</v>
      </c>
      <c r="AA12" s="25"/>
      <c r="AB12" s="25"/>
      <c r="AC12" s="25"/>
      <c r="AD12" s="25"/>
      <c r="AE12" s="25"/>
      <c r="AF12" s="25"/>
      <c r="AG12" s="88"/>
      <c r="AH12" s="26">
        <f t="shared" si="11"/>
        <v>0</v>
      </c>
      <c r="AI12" s="27"/>
      <c r="AJ12" s="77">
        <f t="shared" si="12"/>
        <v>0</v>
      </c>
      <c r="AK12" s="88"/>
      <c r="AL12" s="28">
        <f t="shared" si="13"/>
        <v>0</v>
      </c>
      <c r="AM12" s="4"/>
      <c r="AN12" s="24">
        <f t="shared" si="34"/>
        <v>0</v>
      </c>
      <c r="AO12" s="24">
        <f t="shared" si="14"/>
        <v>0</v>
      </c>
      <c r="AP12" s="29">
        <f t="shared" si="15"/>
        <v>0</v>
      </c>
      <c r="AQ12" s="30" t="str">
        <f>IF(AND($AQ$4&lt;=AO12,AO12&lt;=$AQ$5),IF(AN12&gt;0,AN12+AQ15,0),"")</f>
        <v/>
      </c>
      <c r="AR12" s="30" t="str">
        <f t="shared" si="16"/>
        <v/>
      </c>
      <c r="AS12" s="4"/>
      <c r="AT12" s="24">
        <f t="shared" si="17"/>
        <v>0</v>
      </c>
      <c r="AU12" s="24">
        <f t="shared" si="18"/>
        <v>0</v>
      </c>
      <c r="AV12" s="24" t="str">
        <f t="shared" si="19"/>
        <v/>
      </c>
      <c r="AW12" s="24" t="str">
        <f t="shared" si="20"/>
        <v/>
      </c>
      <c r="AX12" s="24" t="str">
        <f t="shared" si="21"/>
        <v/>
      </c>
      <c r="AY12" s="24" t="str">
        <f t="shared" si="22"/>
        <v/>
      </c>
      <c r="AZ12" s="24" t="str">
        <f t="shared" si="23"/>
        <v/>
      </c>
      <c r="BA12" s="4"/>
      <c r="BB12" s="24">
        <f t="shared" si="24"/>
        <v>0</v>
      </c>
      <c r="BC12" s="24">
        <f t="shared" si="25"/>
        <v>0</v>
      </c>
      <c r="BD12" s="24" t="str">
        <f t="shared" si="26"/>
        <v/>
      </c>
      <c r="BE12" s="24" t="str">
        <f t="shared" si="27"/>
        <v/>
      </c>
      <c r="BF12" s="24" t="str">
        <f t="shared" si="28"/>
        <v/>
      </c>
      <c r="BG12" s="24" t="str">
        <f t="shared" si="29"/>
        <v/>
      </c>
      <c r="BH12" s="24" t="str">
        <f t="shared" si="30"/>
        <v/>
      </c>
      <c r="BI12"/>
      <c r="BJ12" s="163"/>
      <c r="BL12" s="111">
        <f t="shared" si="31"/>
        <v>0</v>
      </c>
      <c r="BM12" s="112" t="str">
        <f t="shared" si="32"/>
        <v/>
      </c>
      <c r="BN12" s="118"/>
      <c r="BO12" s="1"/>
      <c r="BP12" s="1"/>
    </row>
    <row r="13" spans="1:69" ht="21.75" customHeight="1" thickBot="1">
      <c r="A13" s="89"/>
      <c r="B13" s="154" t="s">
        <v>26</v>
      </c>
      <c r="C13" s="155"/>
      <c r="D13" s="156"/>
      <c r="E13" s="156"/>
      <c r="F13" s="157"/>
      <c r="G13" s="109"/>
      <c r="H13" s="109"/>
      <c r="I13" s="109"/>
      <c r="K13" s="1"/>
      <c r="L13" s="2"/>
      <c r="M13" s="17" t="str">
        <f>IF(C13=$BJ$11,"65歳以上",IF(OR(C13=$BJ$9,C13=$BJ$10),"64歳以下",""))</f>
        <v/>
      </c>
      <c r="N13" s="22">
        <f t="shared" si="1"/>
        <v>0</v>
      </c>
      <c r="O13" s="86">
        <f t="shared" si="2"/>
        <v>0</v>
      </c>
      <c r="P13" s="17" t="str">
        <f t="shared" si="3"/>
        <v/>
      </c>
      <c r="Q13" s="22">
        <f t="shared" si="33"/>
        <v>0</v>
      </c>
      <c r="R13" s="110"/>
      <c r="S13" s="1"/>
      <c r="T13" s="23">
        <f t="shared" si="4"/>
        <v>0</v>
      </c>
      <c r="U13" s="24" t="str">
        <f t="shared" si="5"/>
        <v/>
      </c>
      <c r="V13" s="24" t="str">
        <f t="shared" si="6"/>
        <v/>
      </c>
      <c r="W13" s="24" t="str">
        <f t="shared" si="7"/>
        <v/>
      </c>
      <c r="X13" s="24" t="str">
        <f t="shared" si="8"/>
        <v/>
      </c>
      <c r="Y13" s="24" t="str">
        <f t="shared" si="9"/>
        <v/>
      </c>
      <c r="Z13" s="24">
        <f t="shared" si="10"/>
        <v>0</v>
      </c>
      <c r="AA13" s="25"/>
      <c r="AB13" s="25"/>
      <c r="AC13" s="25"/>
      <c r="AD13" s="25"/>
      <c r="AE13" s="25"/>
      <c r="AF13" s="25"/>
      <c r="AG13" s="88"/>
      <c r="AH13" s="26">
        <f t="shared" si="11"/>
        <v>0</v>
      </c>
      <c r="AI13" s="27"/>
      <c r="AJ13" s="77">
        <f t="shared" si="12"/>
        <v>0</v>
      </c>
      <c r="AK13" s="88"/>
      <c r="AL13" s="28">
        <f t="shared" si="13"/>
        <v>0</v>
      </c>
      <c r="AM13" s="4"/>
      <c r="AN13" s="24">
        <f t="shared" si="34"/>
        <v>0</v>
      </c>
      <c r="AO13" s="24">
        <f t="shared" si="14"/>
        <v>0</v>
      </c>
      <c r="AP13" s="29">
        <f t="shared" si="15"/>
        <v>0</v>
      </c>
      <c r="AQ13" s="30" t="str">
        <f>IF(AND($AQ$4&lt;=AO13,AO13&lt;=$AQ$5),IF(AN13&gt;0,AN13+AQ15,0),"")</f>
        <v/>
      </c>
      <c r="AR13" s="30" t="str">
        <f t="shared" si="16"/>
        <v/>
      </c>
      <c r="AS13" s="4"/>
      <c r="AT13" s="24">
        <f t="shared" si="17"/>
        <v>0</v>
      </c>
      <c r="AU13" s="24">
        <f t="shared" si="18"/>
        <v>0</v>
      </c>
      <c r="AV13" s="24" t="str">
        <f t="shared" si="19"/>
        <v/>
      </c>
      <c r="AW13" s="24" t="str">
        <f t="shared" si="20"/>
        <v/>
      </c>
      <c r="AX13" s="24" t="str">
        <f t="shared" si="21"/>
        <v/>
      </c>
      <c r="AY13" s="24" t="str">
        <f t="shared" si="22"/>
        <v/>
      </c>
      <c r="AZ13" s="24" t="str">
        <f t="shared" si="23"/>
        <v/>
      </c>
      <c r="BA13" s="4"/>
      <c r="BB13" s="24">
        <f t="shared" si="24"/>
        <v>0</v>
      </c>
      <c r="BC13" s="24">
        <f t="shared" si="25"/>
        <v>0</v>
      </c>
      <c r="BD13" s="24" t="str">
        <f t="shared" si="26"/>
        <v/>
      </c>
      <c r="BE13" s="24" t="str">
        <f t="shared" si="27"/>
        <v/>
      </c>
      <c r="BF13" s="24" t="str">
        <f t="shared" si="28"/>
        <v/>
      </c>
      <c r="BG13" s="24" t="str">
        <f t="shared" si="29"/>
        <v/>
      </c>
      <c r="BH13" s="24" t="str">
        <f t="shared" si="30"/>
        <v/>
      </c>
      <c r="BI13"/>
      <c r="BJ13" s="163"/>
      <c r="BL13" s="111">
        <f t="shared" si="31"/>
        <v>0</v>
      </c>
      <c r="BM13" s="112" t="str">
        <f t="shared" si="32"/>
        <v/>
      </c>
      <c r="BN13" s="118"/>
      <c r="BO13" s="1"/>
      <c r="BP13" s="1"/>
    </row>
    <row r="14" spans="1:69" ht="15.75" customHeight="1">
      <c r="A14" s="89"/>
      <c r="B14" s="89"/>
      <c r="C14" s="89"/>
      <c r="D14" s="89"/>
      <c r="E14" s="89"/>
      <c r="F14" s="89"/>
      <c r="G14" s="89"/>
      <c r="H14" s="119"/>
      <c r="I14" s="119"/>
      <c r="J14" s="119"/>
      <c r="K14" s="89"/>
      <c r="L14" s="120" t="s">
        <v>27</v>
      </c>
      <c r="M14" s="32"/>
      <c r="N14" s="33">
        <f>SUM(N6:N13)</f>
        <v>0</v>
      </c>
      <c r="O14" s="87">
        <f>SUM(O6:O13)</f>
        <v>0</v>
      </c>
      <c r="P14" s="34"/>
      <c r="Q14" s="33">
        <f>SUM(Q6:Q13)</f>
        <v>0</v>
      </c>
      <c r="R14" s="121">
        <f>SUM(R6:R13)</f>
        <v>0</v>
      </c>
      <c r="T14" s="3"/>
      <c r="U14" s="11" t="s">
        <v>29</v>
      </c>
      <c r="V14" s="11"/>
      <c r="W14" s="11"/>
      <c r="X14" s="11"/>
      <c r="Y14" s="11"/>
      <c r="Z14" s="11"/>
      <c r="AA14" s="10"/>
      <c r="AB14" s="10"/>
      <c r="AC14" s="10"/>
      <c r="AD14" s="10"/>
      <c r="AE14" s="10"/>
      <c r="AF14" s="11"/>
      <c r="AG14" s="3"/>
      <c r="AH14" s="88" t="s">
        <v>81</v>
      </c>
      <c r="AI14" s="88"/>
      <c r="AJ14" s="88"/>
      <c r="AK14" s="88"/>
      <c r="AL14" s="88"/>
      <c r="AM14" s="4"/>
      <c r="AN14" s="4"/>
      <c r="AO14" s="11"/>
      <c r="AP14" s="12" t="s">
        <v>30</v>
      </c>
      <c r="AQ14" s="12"/>
      <c r="AR14" s="12"/>
      <c r="AT14" s="4"/>
      <c r="AU14" s="11" t="s">
        <v>29</v>
      </c>
      <c r="AV14" s="11"/>
      <c r="AW14" s="11"/>
      <c r="AX14" s="11"/>
      <c r="AY14" s="11"/>
      <c r="AZ14" s="11"/>
      <c r="BB14" s="4"/>
      <c r="BC14" s="11" t="s">
        <v>29</v>
      </c>
      <c r="BD14" s="11"/>
      <c r="BE14" s="11"/>
      <c r="BF14" s="11"/>
      <c r="BG14" s="11"/>
      <c r="BH14" s="11"/>
      <c r="BJ14"/>
      <c r="BM14" s="112">
        <f>COUNTIF(BM6:BM13,"×")</f>
        <v>0</v>
      </c>
      <c r="BN14" s="112">
        <f>COUNTIF($C$6:$C$13,BJ8)+COUNTIF($C$6:$C$13,BJ10)</f>
        <v>0</v>
      </c>
      <c r="BP14" s="1"/>
      <c r="BQ14" s="1"/>
    </row>
    <row r="15" spans="1:69" ht="28.5" customHeight="1" thickBot="1">
      <c r="A15" s="89"/>
      <c r="B15" s="253" t="str">
        <f>IF(BM14&gt;0,BP5,IF(BN14&gt;0,BP6,""))</f>
        <v/>
      </c>
      <c r="C15" s="254"/>
      <c r="D15" s="254"/>
      <c r="E15" s="254"/>
      <c r="F15" s="254"/>
      <c r="G15" s="254"/>
      <c r="H15" s="119"/>
      <c r="I15" s="119"/>
      <c r="J15" s="119"/>
      <c r="K15" s="89"/>
      <c r="L15" s="120" t="s">
        <v>28</v>
      </c>
      <c r="M15" s="35"/>
      <c r="N15" s="37"/>
      <c r="O15" s="36">
        <f>COUNTA(C6:C13)</f>
        <v>0</v>
      </c>
      <c r="P15" s="37"/>
      <c r="Q15" s="36">
        <f>COUNTIF(P6:P13,"該当")</f>
        <v>0</v>
      </c>
      <c r="R15" s="123"/>
      <c r="T15" s="3"/>
      <c r="U15" s="39"/>
      <c r="V15" s="39"/>
      <c r="W15" s="213">
        <v>0.7</v>
      </c>
      <c r="X15" s="213">
        <v>0.8</v>
      </c>
      <c r="Y15" s="213">
        <v>0.9</v>
      </c>
      <c r="Z15" s="39"/>
      <c r="AA15" s="40"/>
      <c r="AB15" s="40"/>
      <c r="AC15" s="40"/>
      <c r="AD15" s="40"/>
      <c r="AE15" s="40"/>
      <c r="AF15" s="40"/>
      <c r="AG15" s="40"/>
      <c r="AH15" s="41" t="s">
        <v>32</v>
      </c>
      <c r="AI15" s="42">
        <v>100000</v>
      </c>
      <c r="AJ15" s="62"/>
      <c r="AK15" s="62"/>
      <c r="AL15" s="88"/>
      <c r="AM15" s="4"/>
      <c r="AN15" s="4"/>
      <c r="AO15" s="11"/>
      <c r="AP15" s="75">
        <v>0</v>
      </c>
      <c r="AQ15" s="76">
        <v>100000</v>
      </c>
      <c r="AR15" s="76">
        <v>200000</v>
      </c>
      <c r="AT15" s="4"/>
      <c r="AU15" s="69"/>
      <c r="AV15" s="70"/>
      <c r="AW15" s="70">
        <v>0.75</v>
      </c>
      <c r="AX15" s="70">
        <v>0.85</v>
      </c>
      <c r="AY15" s="70">
        <v>0.95</v>
      </c>
      <c r="AZ15" s="71"/>
      <c r="BB15" s="4"/>
      <c r="BC15" s="69"/>
      <c r="BD15" s="70"/>
      <c r="BE15" s="70">
        <v>0.75</v>
      </c>
      <c r="BF15" s="70">
        <v>0.85</v>
      </c>
      <c r="BG15" s="70">
        <v>0.95</v>
      </c>
      <c r="BH15" s="71"/>
      <c r="BJ15"/>
      <c r="BK15" s="5"/>
      <c r="BL15" s="158"/>
      <c r="BM15" s="158"/>
      <c r="BN15"/>
      <c r="BP15" s="1"/>
      <c r="BQ15" s="1"/>
    </row>
    <row r="16" spans="1:69" ht="21" customHeight="1" thickBot="1">
      <c r="A16" s="89"/>
      <c r="B16" s="262">
        <f>O15</f>
        <v>0</v>
      </c>
      <c r="C16" s="263"/>
      <c r="D16" s="263"/>
      <c r="E16" s="263"/>
      <c r="F16" s="263"/>
      <c r="G16" s="263"/>
      <c r="H16" s="122"/>
      <c r="I16" s="122"/>
      <c r="J16" s="122"/>
      <c r="K16" s="89"/>
      <c r="L16" s="5"/>
      <c r="M16" s="163"/>
      <c r="N16" s="163"/>
      <c r="O16" s="163"/>
      <c r="P16" s="163"/>
      <c r="Q16" s="163"/>
      <c r="R16" s="163"/>
      <c r="S16" s="163"/>
      <c r="T16" s="13"/>
      <c r="U16" s="47">
        <v>0</v>
      </c>
      <c r="V16" s="47">
        <v>650000</v>
      </c>
      <c r="W16" s="48">
        <v>80000</v>
      </c>
      <c r="X16" s="48">
        <v>440000</v>
      </c>
      <c r="Y16" s="48">
        <v>1100000</v>
      </c>
      <c r="Z16" s="48">
        <v>1950000</v>
      </c>
      <c r="AA16" s="49"/>
      <c r="AB16" s="49"/>
      <c r="AC16" s="49"/>
      <c r="AD16" s="49"/>
      <c r="AE16" s="49"/>
      <c r="AF16" s="49"/>
      <c r="AG16" s="49"/>
      <c r="AH16" s="50" t="s">
        <v>37</v>
      </c>
      <c r="AI16" s="42">
        <v>100000</v>
      </c>
      <c r="AJ16" s="62"/>
      <c r="AK16" s="62"/>
      <c r="AL16" s="88"/>
      <c r="AM16" s="4"/>
      <c r="AN16" s="4"/>
      <c r="AO16" s="11"/>
      <c r="AP16" s="11"/>
      <c r="AQ16" s="11"/>
      <c r="AR16" s="12"/>
      <c r="AS16" s="12"/>
      <c r="AT16" s="4"/>
      <c r="AU16" s="72"/>
      <c r="AV16" s="73">
        <v>600000</v>
      </c>
      <c r="AW16" s="73">
        <v>275000</v>
      </c>
      <c r="AX16" s="73">
        <v>685000</v>
      </c>
      <c r="AY16" s="73">
        <v>1455000</v>
      </c>
      <c r="AZ16" s="74">
        <v>1955000</v>
      </c>
      <c r="BB16" s="4"/>
      <c r="BC16" s="72"/>
      <c r="BD16" s="73">
        <v>1100000</v>
      </c>
      <c r="BE16" s="73">
        <v>275000</v>
      </c>
      <c r="BF16" s="73">
        <v>685000</v>
      </c>
      <c r="BG16" s="73">
        <v>1455000</v>
      </c>
      <c r="BH16" s="74">
        <v>1955000</v>
      </c>
      <c r="BJ16"/>
      <c r="BK16" s="5"/>
      <c r="BL16" s="5"/>
      <c r="BM16" s="5"/>
      <c r="BN16"/>
      <c r="BP16" s="1"/>
      <c r="BQ16" s="1"/>
    </row>
    <row r="17" spans="1:72" ht="17.25" customHeight="1">
      <c r="A17" s="89"/>
      <c r="B17" s="38"/>
      <c r="C17" s="185" t="s">
        <v>35</v>
      </c>
      <c r="D17" s="185" t="s">
        <v>121</v>
      </c>
      <c r="E17" s="186" t="s">
        <v>36</v>
      </c>
      <c r="F17" s="186" t="s">
        <v>103</v>
      </c>
      <c r="G17" s="264" t="s">
        <v>31</v>
      </c>
      <c r="H17" s="265"/>
      <c r="I17" s="124"/>
      <c r="J17" s="124"/>
      <c r="K17" s="124"/>
      <c r="L17" s="89"/>
      <c r="M17" s="5"/>
      <c r="N17" s="2"/>
      <c r="O17" s="3"/>
      <c r="P17" s="3"/>
      <c r="Q17" s="3"/>
      <c r="R17" s="3"/>
      <c r="S17" s="3"/>
      <c r="T17" s="3"/>
      <c r="U17" s="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c r="BL17" s="5"/>
      <c r="BM17" s="1"/>
      <c r="BN17" s="5"/>
      <c r="BO17"/>
      <c r="BQ17" s="1"/>
      <c r="BR17" s="1"/>
    </row>
    <row r="18" spans="1:72" ht="18" customHeight="1">
      <c r="A18" s="89"/>
      <c r="B18" s="43" t="s">
        <v>33</v>
      </c>
      <c r="C18" s="44">
        <f>Q21</f>
        <v>660000</v>
      </c>
      <c r="D18" s="44">
        <f>R21</f>
        <v>260000</v>
      </c>
      <c r="E18" s="45">
        <f>S21</f>
        <v>170000</v>
      </c>
      <c r="F18" s="45">
        <f>T21</f>
        <v>30000</v>
      </c>
      <c r="G18" s="266"/>
      <c r="H18" s="267"/>
      <c r="I18" s="125"/>
      <c r="J18" s="125"/>
      <c r="K18" s="125"/>
      <c r="L18" s="89"/>
      <c r="M18" s="5"/>
      <c r="N18" s="2"/>
      <c r="O18" s="3"/>
      <c r="P18" s="46" t="s">
        <v>104</v>
      </c>
      <c r="Q18" s="31" t="s">
        <v>35</v>
      </c>
      <c r="R18" s="31" t="s">
        <v>102</v>
      </c>
      <c r="S18" s="31" t="s">
        <v>36</v>
      </c>
      <c r="T18" s="31" t="s">
        <v>103</v>
      </c>
      <c r="U18" s="3"/>
      <c r="V18" s="3"/>
      <c r="W18" s="163"/>
      <c r="X18" s="163"/>
      <c r="Y18" s="163"/>
      <c r="Z18" s="159" t="s">
        <v>33</v>
      </c>
      <c r="AA18" s="160" t="s">
        <v>35</v>
      </c>
      <c r="AB18" s="160" t="s">
        <v>102</v>
      </c>
      <c r="AC18" s="160" t="s">
        <v>36</v>
      </c>
      <c r="AD18" s="160" t="s">
        <v>103</v>
      </c>
      <c r="AE18" s="268" t="s">
        <v>31</v>
      </c>
      <c r="AF18" s="269"/>
      <c r="AG18" s="163"/>
      <c r="AH18" s="163"/>
      <c r="AI18" s="163"/>
      <c r="AJ18" s="163"/>
      <c r="AK18" s="163"/>
      <c r="AL18" s="163"/>
      <c r="AM18" s="163"/>
      <c r="AN18" s="163"/>
      <c r="AO18" s="163"/>
      <c r="AP18" s="163"/>
      <c r="AQ18" s="163"/>
      <c r="AR18" s="163"/>
      <c r="AS18" s="163"/>
      <c r="AT18" s="163"/>
      <c r="AU18" s="163"/>
      <c r="AV18" s="163"/>
      <c r="AW18" s="163"/>
      <c r="AX18" s="163"/>
      <c r="AY18" s="163"/>
      <c r="AZ18" s="163"/>
      <c r="BA18" s="163"/>
      <c r="BB18" s="163"/>
      <c r="BC18" s="163"/>
      <c r="BD18" s="163"/>
      <c r="BE18" s="163"/>
      <c r="BF18" s="163"/>
      <c r="BG18" s="163"/>
      <c r="BH18" s="163"/>
      <c r="BI18" s="163"/>
      <c r="BJ18" s="163"/>
      <c r="BN18" s="1"/>
      <c r="BO18" s="1"/>
      <c r="BP18" s="1"/>
      <c r="BQ18"/>
      <c r="BS18" s="1"/>
      <c r="BT18" s="1"/>
    </row>
    <row r="19" spans="1:72" ht="24" customHeight="1">
      <c r="A19" s="126"/>
      <c r="B19" s="51" t="s">
        <v>38</v>
      </c>
      <c r="C19" s="52">
        <f>ROUNDDOWN(O14*Q19%,0)</f>
        <v>0</v>
      </c>
      <c r="D19" s="52">
        <f>ROUNDDOWN(O14*R19%,0)</f>
        <v>0</v>
      </c>
      <c r="E19" s="53">
        <f>ROUNDDOWN(Q14*S19%,0)</f>
        <v>0</v>
      </c>
      <c r="F19" s="53">
        <f>ROUNDDOWN(O14*T19%,0)</f>
        <v>0</v>
      </c>
      <c r="G19" s="274">
        <f>IF(BM14&gt;0,BP5,SUM(C21:F21))</f>
        <v>0</v>
      </c>
      <c r="H19" s="275"/>
      <c r="I19" s="127"/>
      <c r="J19" s="127"/>
      <c r="K19" s="127"/>
      <c r="M19" s="1"/>
      <c r="N19" s="2"/>
      <c r="O19" s="3"/>
      <c r="P19" s="54" t="s">
        <v>40</v>
      </c>
      <c r="Q19" s="55">
        <v>8.1</v>
      </c>
      <c r="R19" s="55">
        <v>2.74</v>
      </c>
      <c r="S19" s="55">
        <v>2.35</v>
      </c>
      <c r="T19" s="55">
        <v>0.26</v>
      </c>
      <c r="U19" s="3" t="s">
        <v>82</v>
      </c>
      <c r="V19" s="163"/>
      <c r="W19" s="163"/>
      <c r="X19" s="3"/>
      <c r="Y19" s="3"/>
      <c r="Z19" s="161" t="s">
        <v>38</v>
      </c>
      <c r="AA19" s="162">
        <f>ROUNDDOWN(N14*Q19%,0)</f>
        <v>0</v>
      </c>
      <c r="AB19" s="162">
        <f>ROUNDDOWN(N14*R19%,0)</f>
        <v>0</v>
      </c>
      <c r="AC19" s="162">
        <f>ROUNDDOWN(N14*S19%,0)</f>
        <v>0</v>
      </c>
      <c r="AD19" s="162">
        <f>ROUNDDOWN(N14*T19%,0)</f>
        <v>0</v>
      </c>
      <c r="AE19" s="280" t="str">
        <f>IF(AND(AR49=AR50,AR49=AR51,AR49=AR52,AR49=AR53,AR49=AR55,AR49=AR56,AR49=AR57,AR49=AR58,AR49=AR59,AR49=AR60),IF(OR(B6="世帯主",B6="擬制世帯主"),AR49,"世帯主を選んでください"),"年齢を入力してください")</f>
        <v>世帯主を選んでください</v>
      </c>
      <c r="AF19" s="281"/>
      <c r="AG19" s="3"/>
      <c r="AH19" s="3"/>
      <c r="AI19" s="3"/>
      <c r="AJ19" s="3"/>
      <c r="AK19" s="88"/>
      <c r="AL19" s="88"/>
      <c r="AM19" s="88"/>
      <c r="AN19" s="88"/>
      <c r="AO19" s="88"/>
      <c r="AP19" s="4"/>
      <c r="AQ19" s="4"/>
      <c r="AR19" s="11"/>
      <c r="AS19" s="11"/>
      <c r="AT19" s="11"/>
      <c r="AU19" s="12"/>
      <c r="AV19" s="12"/>
      <c r="AW19" s="4"/>
      <c r="AX19" s="11"/>
      <c r="AY19" s="11"/>
      <c r="AZ19" s="11"/>
      <c r="BA19" s="11"/>
      <c r="BB19" s="11"/>
      <c r="BC19" s="11"/>
      <c r="BD19" s="11"/>
      <c r="BE19" s="4"/>
      <c r="BF19" s="11"/>
      <c r="BG19" s="11"/>
      <c r="BH19" s="11"/>
      <c r="BI19" s="11"/>
      <c r="BJ19" s="11"/>
      <c r="BK19" s="11"/>
      <c r="BL19" s="11"/>
      <c r="BM19"/>
      <c r="BN19" s="1"/>
      <c r="BO19" s="1" t="s">
        <v>83</v>
      </c>
      <c r="BP19" s="1"/>
      <c r="BQ19"/>
      <c r="BS19" s="1"/>
      <c r="BT19" s="1"/>
    </row>
    <row r="20" spans="1:72" ht="24" customHeight="1">
      <c r="A20" s="126"/>
      <c r="B20" s="51" t="s">
        <v>105</v>
      </c>
      <c r="C20" s="52">
        <f>Q20*O15</f>
        <v>0</v>
      </c>
      <c r="D20" s="52">
        <f>R20*O15</f>
        <v>0</v>
      </c>
      <c r="E20" s="196">
        <f>S20*Q15</f>
        <v>0</v>
      </c>
      <c r="F20" s="196">
        <f>T20*O15</f>
        <v>0</v>
      </c>
      <c r="G20" s="276"/>
      <c r="H20" s="277"/>
      <c r="I20" s="127"/>
      <c r="J20" s="127"/>
      <c r="K20" s="127"/>
      <c r="M20" s="1"/>
      <c r="N20" s="2"/>
      <c r="O20" s="3"/>
      <c r="P20" s="54" t="s">
        <v>105</v>
      </c>
      <c r="Q20" s="56">
        <v>49300</v>
      </c>
      <c r="R20" s="56">
        <v>16600</v>
      </c>
      <c r="S20" s="56">
        <v>16700</v>
      </c>
      <c r="T20" s="56">
        <v>1600</v>
      </c>
      <c r="U20" s="3" t="s">
        <v>106</v>
      </c>
      <c r="V20" s="88"/>
      <c r="W20" s="128" t="s">
        <v>34</v>
      </c>
      <c r="X20" s="129"/>
      <c r="Y20" s="214"/>
      <c r="Z20" s="161" t="s">
        <v>105</v>
      </c>
      <c r="AA20" s="162">
        <f>IF(V25&gt;0,Q20-Q20*V25*0.1,Q20)*O15</f>
        <v>0</v>
      </c>
      <c r="AB20" s="162">
        <f>IF(V25&gt;0,R20-R20*V25*0.1,R20)*O15</f>
        <v>0</v>
      </c>
      <c r="AC20" s="162">
        <f>IF(V25&gt;0,S20-S20*V25*0.1,S20)*Q15</f>
        <v>0</v>
      </c>
      <c r="AD20" s="162">
        <f>IF(V25&gt;0,T20-T20*V25*0.1,T20)*O15</f>
        <v>0</v>
      </c>
      <c r="AE20" s="282"/>
      <c r="AF20" s="283"/>
      <c r="AG20" s="3"/>
      <c r="AH20" s="3"/>
      <c r="AI20" s="3"/>
      <c r="AJ20" s="3"/>
      <c r="AK20" s="88"/>
      <c r="AL20" s="88"/>
      <c r="AM20" s="88"/>
      <c r="AN20" s="88"/>
      <c r="AO20" s="88"/>
      <c r="AP20" s="4"/>
      <c r="AQ20" s="4"/>
      <c r="AR20" s="11"/>
      <c r="AS20" s="11"/>
      <c r="AT20" s="11"/>
      <c r="AU20" s="12"/>
      <c r="AV20" s="12"/>
      <c r="AW20" s="4"/>
      <c r="AX20" s="11"/>
      <c r="AY20" s="11"/>
      <c r="AZ20" s="11"/>
      <c r="BA20" s="11"/>
      <c r="BB20" s="11"/>
      <c r="BC20" s="11"/>
      <c r="BD20" s="11"/>
      <c r="BE20" s="4"/>
      <c r="BF20" s="11"/>
      <c r="BG20" s="11"/>
      <c r="BH20" s="11"/>
      <c r="BI20" s="11"/>
      <c r="BJ20" s="11"/>
      <c r="BK20" s="11"/>
      <c r="BL20" s="11"/>
      <c r="BM20"/>
      <c r="BN20" s="1"/>
      <c r="BO20" s="1"/>
      <c r="BP20" s="1"/>
      <c r="BQ20"/>
      <c r="BS20" s="1"/>
      <c r="BT20" s="1"/>
    </row>
    <row r="21" spans="1:72" ht="24" customHeight="1">
      <c r="B21" s="199" t="s">
        <v>107</v>
      </c>
      <c r="C21" s="197">
        <f>ROUNDDOWN(IF(SUM(C19:C20)&gt;=Q21,Q21,SUM(C19:C20)),-2)</f>
        <v>0</v>
      </c>
      <c r="D21" s="201">
        <f>ROUNDDOWN(IF(SUM(D19:D20)&gt;=R21,R21,SUM(D19:D20)),-2)</f>
        <v>0</v>
      </c>
      <c r="E21" s="197">
        <f>ROUNDDOWN(IF(SUM(E19:E20)&gt;=S21,S21,SUM(E19:E20)),-2)</f>
        <v>0</v>
      </c>
      <c r="F21" s="198">
        <f>ROUNDDOWN(IF(SUM(F19:F20)&gt;=T21,T21,SUM(F19:F20)),-2)</f>
        <v>0</v>
      </c>
      <c r="G21" s="278"/>
      <c r="H21" s="279"/>
      <c r="I21" s="127"/>
      <c r="J21" s="127"/>
      <c r="K21" s="127"/>
      <c r="M21" s="1"/>
      <c r="N21" s="2"/>
      <c r="O21" s="3"/>
      <c r="P21" s="54" t="s">
        <v>44</v>
      </c>
      <c r="Q21" s="58">
        <v>660000</v>
      </c>
      <c r="R21" s="58">
        <v>260000</v>
      </c>
      <c r="S21" s="58">
        <v>170000</v>
      </c>
      <c r="T21" s="58">
        <v>30000</v>
      </c>
      <c r="U21" s="3" t="s">
        <v>42</v>
      </c>
      <c r="V21" s="88"/>
      <c r="W21" s="131" t="s">
        <v>39</v>
      </c>
      <c r="X21" s="132"/>
      <c r="Y21" s="215"/>
      <c r="Z21" s="161" t="s">
        <v>107</v>
      </c>
      <c r="AA21" s="162">
        <f>ROUNDDOWN(IF(SUM(AA19:AA20)&gt;=Q21,Q21,SUM(AA19:AA20)),-2)</f>
        <v>0</v>
      </c>
      <c r="AB21" s="162">
        <f>ROUNDDOWN(IF(AB19+AB20&gt;=R21,R21,AB19+AB20),-2)</f>
        <v>0</v>
      </c>
      <c r="AC21" s="162">
        <f>ROUNDDOWN(IF(AC19+AC20&gt;=S21,S21,AC19+AC20),-2)</f>
        <v>0</v>
      </c>
      <c r="AD21" s="162">
        <f>ROUNDDOWN(IF(AD19+AD20&gt;=T21,T21,AD19+AD20),-2)</f>
        <v>0</v>
      </c>
      <c r="AE21" s="284"/>
      <c r="AF21" s="285"/>
      <c r="AG21" s="3"/>
      <c r="AH21" s="3"/>
      <c r="AI21" s="3"/>
      <c r="AJ21" s="3"/>
      <c r="AK21" s="88"/>
      <c r="AL21" s="88"/>
      <c r="AM21" s="88"/>
      <c r="AN21" s="88"/>
      <c r="AO21" s="88"/>
      <c r="AP21" s="4"/>
      <c r="AQ21" s="4"/>
      <c r="AR21" s="57"/>
      <c r="AS21" s="57"/>
      <c r="AT21" s="11"/>
      <c r="AU21" s="12"/>
      <c r="AV21" s="12"/>
      <c r="AW21" s="4"/>
      <c r="AX21" s="57"/>
      <c r="AY21" s="57"/>
      <c r="AZ21" s="57"/>
      <c r="BA21" s="57"/>
      <c r="BB21" s="57"/>
      <c r="BC21" s="57"/>
      <c r="BD21" s="57"/>
      <c r="BE21" s="4"/>
      <c r="BF21" s="57"/>
      <c r="BG21" s="57"/>
      <c r="BH21" s="57"/>
      <c r="BI21" s="57"/>
      <c r="BJ21" s="57"/>
      <c r="BK21" s="57"/>
      <c r="BL21" s="57"/>
      <c r="BM21"/>
      <c r="BN21" s="1"/>
      <c r="BO21" s="1"/>
      <c r="BP21" s="1"/>
      <c r="BQ21"/>
      <c r="BS21" s="1"/>
      <c r="BT21" s="1"/>
    </row>
    <row r="22" spans="1:72" ht="24" customHeight="1">
      <c r="B22" s="203"/>
      <c r="C22" s="200"/>
      <c r="D22" s="205"/>
      <c r="E22" s="206"/>
      <c r="F22" s="206"/>
      <c r="G22" s="209"/>
      <c r="H22" s="211"/>
      <c r="I22" s="127"/>
      <c r="J22" s="127"/>
      <c r="K22" s="127"/>
      <c r="M22" s="1"/>
      <c r="N22" s="2"/>
      <c r="O22" s="3"/>
      <c r="P22" s="193"/>
      <c r="Q22" s="194"/>
      <c r="R22" s="13"/>
      <c r="S22" s="13"/>
      <c r="T22" s="13"/>
      <c r="U22" s="3"/>
      <c r="V22" s="88"/>
      <c r="W22" s="133" t="s">
        <v>41</v>
      </c>
      <c r="X22" s="134">
        <f>SUM(O15:O15)+X21-IF(B6="擬制世帯主",1,0)</f>
        <v>0</v>
      </c>
      <c r="Y22" s="216"/>
      <c r="Z22" s="217"/>
      <c r="AA22" s="223"/>
      <c r="AB22" s="223"/>
      <c r="AC22" s="221"/>
      <c r="AD22" s="223"/>
      <c r="AE22" s="224"/>
      <c r="AF22" s="226"/>
      <c r="AG22" s="227"/>
      <c r="AH22" s="3"/>
      <c r="AI22" s="3"/>
      <c r="AJ22" s="3"/>
      <c r="AK22" s="88"/>
      <c r="AL22" s="88"/>
      <c r="AM22" s="88"/>
      <c r="AN22" s="88"/>
      <c r="AO22" s="88"/>
      <c r="AP22" s="4"/>
      <c r="AQ22" s="4"/>
      <c r="AR22" s="57"/>
      <c r="AS22" s="57"/>
      <c r="AT22" s="11"/>
      <c r="AU22" s="12"/>
      <c r="AV22" s="12"/>
      <c r="AW22" s="4"/>
      <c r="AX22" s="57"/>
      <c r="AY22" s="57"/>
      <c r="AZ22" s="57"/>
      <c r="BA22" s="57"/>
      <c r="BB22" s="57"/>
      <c r="BC22" s="57"/>
      <c r="BD22" s="57"/>
      <c r="BE22" s="4"/>
      <c r="BF22" s="57"/>
      <c r="BG22" s="57"/>
      <c r="BH22" s="57"/>
      <c r="BI22" s="57"/>
      <c r="BJ22" s="57"/>
      <c r="BK22" s="57"/>
      <c r="BL22" s="57"/>
      <c r="BM22"/>
      <c r="BN22" s="1"/>
      <c r="BO22" s="1"/>
      <c r="BP22" s="1"/>
      <c r="BQ22"/>
      <c r="BS22" s="1"/>
      <c r="BT22" s="1"/>
    </row>
    <row r="23" spans="1:72" ht="24" customHeight="1">
      <c r="B23" s="202"/>
      <c r="C23" s="204"/>
      <c r="D23" s="204"/>
      <c r="E23" s="207"/>
      <c r="F23" s="207"/>
      <c r="G23" s="210"/>
      <c r="H23" s="210"/>
      <c r="I23" s="212"/>
      <c r="J23" s="127"/>
      <c r="K23" s="127"/>
      <c r="M23" s="1"/>
      <c r="N23" s="2"/>
      <c r="O23" s="3"/>
      <c r="P23" s="193"/>
      <c r="Q23" s="195"/>
      <c r="R23" s="195"/>
      <c r="S23" s="195"/>
      <c r="T23" s="195"/>
      <c r="U23" s="3"/>
      <c r="V23" s="88"/>
      <c r="W23" s="3"/>
      <c r="X23" s="3"/>
      <c r="Y23" s="3"/>
      <c r="Z23" s="218"/>
      <c r="AA23" s="222"/>
      <c r="AB23" s="219"/>
      <c r="AC23" s="222"/>
      <c r="AD23" s="222"/>
      <c r="AE23" s="225"/>
      <c r="AF23" s="225"/>
      <c r="AG23" s="228"/>
      <c r="AH23" s="3"/>
      <c r="AI23" s="3"/>
      <c r="AJ23" s="3"/>
      <c r="AK23" s="88"/>
      <c r="AL23" s="88"/>
      <c r="AM23" s="88"/>
      <c r="AN23" s="88"/>
      <c r="AO23" s="88"/>
      <c r="AP23" s="4"/>
      <c r="AQ23" s="4"/>
      <c r="AR23" s="11"/>
      <c r="AS23" s="11"/>
      <c r="AT23" s="11"/>
      <c r="AU23" s="12"/>
      <c r="AV23" s="12"/>
      <c r="AW23" s="4"/>
      <c r="AX23" s="11"/>
      <c r="AY23" s="11"/>
      <c r="AZ23" s="11"/>
      <c r="BA23" s="11"/>
      <c r="BB23" s="11"/>
      <c r="BC23" s="11"/>
      <c r="BD23" s="11"/>
      <c r="BE23" s="4"/>
      <c r="BF23" s="11"/>
      <c r="BG23" s="11"/>
      <c r="BH23" s="11"/>
      <c r="BI23" s="11"/>
      <c r="BJ23" s="11"/>
      <c r="BK23" s="11"/>
      <c r="BL23" s="11"/>
      <c r="BM23"/>
      <c r="BN23" s="1"/>
      <c r="BO23" s="1"/>
      <c r="BP23" s="1"/>
      <c r="BQ23"/>
      <c r="BR23" s="1"/>
      <c r="BS23" s="1"/>
      <c r="BT23" s="1"/>
    </row>
    <row r="24" spans="1:72" ht="20.25" customHeight="1" thickBot="1">
      <c r="B24" s="135"/>
      <c r="C24" s="136"/>
      <c r="D24" s="248"/>
      <c r="E24" s="248"/>
      <c r="F24" s="190" t="str">
        <f>IF(G19=BP5,"税額が正しく計算されていません","")</f>
        <v/>
      </c>
      <c r="G24" s="208"/>
      <c r="H24" s="137"/>
      <c r="I24" s="137"/>
      <c r="J24" s="137"/>
      <c r="L24" s="1"/>
      <c r="M24" s="2"/>
      <c r="N24" s="1"/>
      <c r="O24"/>
      <c r="P24"/>
      <c r="Q24"/>
      <c r="R24" s="3"/>
      <c r="S24" s="3"/>
      <c r="T24" s="88"/>
      <c r="U24" s="1"/>
      <c r="V24" s="1"/>
      <c r="W24" s="3"/>
      <c r="X24" s="163"/>
      <c r="Y24" s="163"/>
      <c r="Z24" s="163"/>
      <c r="AA24" s="163"/>
      <c r="AB24" s="163"/>
      <c r="AC24" s="163"/>
      <c r="AD24" s="220"/>
      <c r="AE24" s="220"/>
      <c r="AF24" s="220"/>
      <c r="AG24" s="3"/>
      <c r="AH24" s="88"/>
      <c r="AI24" s="88"/>
      <c r="AJ24" s="88"/>
      <c r="AK24" s="88"/>
      <c r="AL24" s="88"/>
      <c r="AM24" s="4"/>
      <c r="AN24" s="4"/>
      <c r="AO24" s="11"/>
      <c r="AP24" s="11"/>
      <c r="AQ24" s="11"/>
      <c r="AR24" s="12"/>
      <c r="AS24" s="12"/>
      <c r="AT24" s="4"/>
      <c r="AU24" s="11"/>
      <c r="AV24" s="11"/>
      <c r="AW24" s="11"/>
      <c r="AX24" s="11"/>
      <c r="AY24" s="11"/>
      <c r="AZ24" s="11"/>
      <c r="BA24" s="11"/>
      <c r="BB24" s="4"/>
      <c r="BC24" s="11"/>
      <c r="BD24" s="11"/>
      <c r="BE24" s="11"/>
      <c r="BF24" s="11"/>
      <c r="BG24" s="11"/>
      <c r="BH24" s="11"/>
      <c r="BI24" s="11"/>
      <c r="BJ24"/>
      <c r="BK24" s="3"/>
      <c r="BL24" s="3"/>
      <c r="BM24" s="3"/>
      <c r="BN24"/>
      <c r="BO24" s="3"/>
      <c r="BP24" s="1"/>
      <c r="BQ24" s="1"/>
    </row>
    <row r="25" spans="1:72" ht="26.25" customHeight="1" thickBot="1">
      <c r="B25" s="260" t="s">
        <v>114</v>
      </c>
      <c r="C25" s="261"/>
      <c r="D25" s="188">
        <f>IF(G19=BP5,"",G19)</f>
        <v>0</v>
      </c>
      <c r="E25" s="270" t="s">
        <v>117</v>
      </c>
      <c r="F25" s="271"/>
      <c r="G25" s="271"/>
      <c r="H25" s="138"/>
      <c r="I25" s="138"/>
      <c r="J25" s="138"/>
      <c r="L25" s="1"/>
      <c r="M25" s="2"/>
      <c r="N25" s="1"/>
      <c r="O25" s="59" t="s">
        <v>45</v>
      </c>
      <c r="P25" s="60">
        <v>430000</v>
      </c>
      <c r="Q25" s="46" t="s">
        <v>46</v>
      </c>
      <c r="R25" s="60"/>
      <c r="S25" s="3"/>
      <c r="T25" s="1"/>
      <c r="U25" s="139" t="s">
        <v>43</v>
      </c>
      <c r="V25" s="140">
        <f>IF(R14&lt;=R27,7,IF(R14&lt;=(R27+(X22*R26)),5,IF(R14&lt;=(R27+(X22*R25)),2,0)))</f>
        <v>7</v>
      </c>
      <c r="W25" s="3"/>
      <c r="X25" s="130" t="s">
        <v>50</v>
      </c>
      <c r="Y25" s="129"/>
      <c r="Z25" s="130"/>
      <c r="AA25" s="130"/>
      <c r="AB25" s="163"/>
      <c r="AC25" s="163"/>
      <c r="AD25" s="1"/>
      <c r="AE25" s="1"/>
      <c r="AF25" s="1"/>
      <c r="AG25" s="1"/>
      <c r="AH25" s="88"/>
      <c r="AI25" s="88"/>
      <c r="AJ25" s="88"/>
      <c r="AK25" s="88"/>
      <c r="AL25" s="88"/>
      <c r="AM25" s="4"/>
      <c r="AN25" s="4"/>
      <c r="AO25" s="12"/>
      <c r="AP25" s="12"/>
      <c r="AQ25" s="12"/>
      <c r="AR25" s="12"/>
      <c r="AS25" s="12"/>
      <c r="AT25" s="4"/>
      <c r="AU25" s="12"/>
      <c r="AV25" s="12"/>
      <c r="AW25" s="12"/>
      <c r="AX25" s="12"/>
      <c r="AY25" s="12"/>
      <c r="AZ25" s="12"/>
      <c r="BA25" s="12"/>
      <c r="BB25" s="4"/>
      <c r="BC25" s="12"/>
      <c r="BD25" s="12"/>
      <c r="BE25" s="12"/>
      <c r="BF25" s="12"/>
      <c r="BG25" s="12"/>
      <c r="BH25" s="12"/>
      <c r="BI25" s="12"/>
      <c r="BJ25"/>
      <c r="BK25" s="1"/>
      <c r="BL25" s="1"/>
      <c r="BM25" s="1"/>
      <c r="BN25"/>
      <c r="BO25" s="1"/>
      <c r="BP25" s="1"/>
      <c r="BQ25" s="1"/>
    </row>
    <row r="26" spans="1:72" ht="26.25" customHeight="1" thickBot="1">
      <c r="B26" s="273" t="s">
        <v>115</v>
      </c>
      <c r="C26" s="261"/>
      <c r="D26" s="189">
        <f>IF(G19=BP5,"",ROUND(G19/12,0))</f>
        <v>0</v>
      </c>
      <c r="E26" s="272"/>
      <c r="F26" s="271"/>
      <c r="G26" s="271"/>
      <c r="H26" s="138"/>
      <c r="I26" s="138"/>
      <c r="J26" s="138"/>
      <c r="L26" s="1"/>
      <c r="M26" s="2"/>
      <c r="N26" s="1"/>
      <c r="O26" s="191" t="s">
        <v>100</v>
      </c>
      <c r="P26" s="3"/>
      <c r="Q26" s="46" t="s">
        <v>47</v>
      </c>
      <c r="R26" s="60"/>
      <c r="S26" s="3"/>
      <c r="T26" s="1"/>
      <c r="U26" s="1"/>
      <c r="V26" s="3"/>
      <c r="W26" s="3"/>
      <c r="X26" s="163"/>
      <c r="Y26" s="163"/>
      <c r="Z26" s="163"/>
      <c r="AA26" s="163"/>
      <c r="AB26" s="163"/>
      <c r="AC26" s="163"/>
      <c r="AD26" s="1"/>
      <c r="AE26" s="1"/>
      <c r="AF26" s="1"/>
      <c r="AG26" s="1"/>
      <c r="AH26" s="88"/>
      <c r="AI26" s="88"/>
      <c r="AJ26" s="88"/>
      <c r="AK26" s="88"/>
      <c r="AL26" s="88"/>
      <c r="AM26" s="4"/>
      <c r="AN26" s="4"/>
      <c r="AO26" s="12"/>
      <c r="AP26" s="12"/>
      <c r="AQ26" s="12"/>
      <c r="AR26" s="12"/>
      <c r="AS26" s="12"/>
      <c r="AT26" s="4"/>
      <c r="AU26" s="12"/>
      <c r="AV26" s="12"/>
      <c r="AW26" s="12"/>
      <c r="AX26" s="12"/>
      <c r="AY26" s="12"/>
      <c r="AZ26" s="12"/>
      <c r="BA26" s="12"/>
      <c r="BB26" s="4"/>
      <c r="BC26" s="12"/>
      <c r="BD26" s="12"/>
      <c r="BE26" s="12"/>
      <c r="BF26" s="12"/>
      <c r="BG26" s="12"/>
      <c r="BH26" s="12"/>
      <c r="BI26" s="12"/>
      <c r="BJ26"/>
      <c r="BK26" s="1"/>
      <c r="BL26" s="1"/>
      <c r="BM26" s="1"/>
      <c r="BN26"/>
      <c r="BO26" s="1"/>
      <c r="BP26" s="1"/>
      <c r="BQ26" s="1"/>
    </row>
    <row r="27" spans="1:72" ht="26.25" customHeight="1" thickBot="1">
      <c r="B27" s="260" t="s">
        <v>116</v>
      </c>
      <c r="C27" s="261"/>
      <c r="D27" s="189">
        <f>IF(G19=BP5,"",ROUND(G19/8,0))</f>
        <v>0</v>
      </c>
      <c r="E27" s="141" t="s">
        <v>118</v>
      </c>
      <c r="F27" s="142"/>
      <c r="G27" s="142"/>
      <c r="H27" s="142"/>
      <c r="I27" s="142"/>
      <c r="J27" s="142"/>
      <c r="L27" s="1"/>
      <c r="M27" s="2"/>
      <c r="N27" s="1"/>
      <c r="O27" s="3"/>
      <c r="P27" s="3"/>
      <c r="Q27" s="59" t="s">
        <v>48</v>
      </c>
      <c r="R27" s="60"/>
      <c r="S27" s="3"/>
      <c r="T27" s="1"/>
      <c r="U27" s="1"/>
      <c r="V27" s="3"/>
      <c r="W27" s="3"/>
      <c r="X27" s="163"/>
      <c r="Y27" s="163"/>
      <c r="Z27" s="163"/>
      <c r="AA27" s="163"/>
      <c r="AB27" s="163"/>
      <c r="AC27" s="163"/>
      <c r="AD27" s="1"/>
      <c r="AE27" s="1"/>
      <c r="AF27" s="1"/>
      <c r="AG27" s="1"/>
      <c r="AH27" s="88"/>
      <c r="AI27" s="88"/>
      <c r="AJ27" s="88"/>
      <c r="AK27" s="88"/>
      <c r="AL27" s="88"/>
      <c r="AM27" s="4"/>
      <c r="AN27" s="4"/>
      <c r="AO27" s="12"/>
      <c r="AP27" s="12"/>
      <c r="AQ27" s="12"/>
      <c r="AR27" s="12"/>
      <c r="AS27" s="12"/>
      <c r="AT27" s="4"/>
      <c r="AU27" s="12"/>
      <c r="AV27" s="12"/>
      <c r="AW27" s="12"/>
      <c r="AX27" s="12"/>
      <c r="AY27" s="12"/>
      <c r="AZ27" s="12"/>
      <c r="BA27" s="12"/>
      <c r="BB27" s="4"/>
      <c r="BC27" s="12"/>
      <c r="BD27" s="12"/>
      <c r="BE27" s="12"/>
      <c r="BF27" s="12"/>
      <c r="BG27" s="12"/>
      <c r="BH27" s="12"/>
      <c r="BI27" s="12"/>
      <c r="BJ27"/>
      <c r="BK27" s="1"/>
      <c r="BL27" s="1"/>
      <c r="BM27" s="1"/>
      <c r="BN27"/>
      <c r="BO27" s="1"/>
      <c r="BP27" s="1"/>
      <c r="BQ27" s="1"/>
    </row>
    <row r="28" spans="1:72" ht="19.5" customHeight="1">
      <c r="B28" s="248"/>
      <c r="C28" s="248"/>
      <c r="D28" s="143"/>
      <c r="E28" s="248"/>
      <c r="F28" s="137"/>
      <c r="G28" s="137"/>
      <c r="H28" s="137"/>
      <c r="I28" s="137"/>
      <c r="J28" s="137"/>
      <c r="L28" s="1"/>
      <c r="M28" s="2"/>
      <c r="N28" s="3"/>
      <c r="O28" s="3"/>
      <c r="P28" s="3"/>
      <c r="Q28" s="3"/>
      <c r="R28" s="3"/>
      <c r="S28" s="3"/>
      <c r="T28" s="1"/>
      <c r="U28" s="1"/>
      <c r="V28" s="3"/>
      <c r="W28" s="3"/>
      <c r="X28" s="163"/>
      <c r="Y28" s="163"/>
      <c r="Z28" s="163"/>
      <c r="AA28" s="163"/>
      <c r="AB28" s="163"/>
      <c r="AC28" s="163"/>
      <c r="AD28" s="1"/>
      <c r="AE28" s="1"/>
      <c r="AF28" s="1"/>
      <c r="AG28" s="1"/>
      <c r="AH28" s="88"/>
      <c r="AI28" s="88"/>
      <c r="AJ28" s="88"/>
      <c r="AK28" s="88"/>
      <c r="AL28" s="88"/>
      <c r="AM28" s="4"/>
      <c r="AN28" s="4"/>
      <c r="AO28" s="12"/>
      <c r="AP28" s="12"/>
      <c r="AQ28" s="12"/>
      <c r="AR28" s="12"/>
      <c r="AS28" s="12"/>
      <c r="AT28" s="4"/>
      <c r="AU28" s="12"/>
      <c r="AV28" s="12"/>
      <c r="AW28" s="12"/>
      <c r="AX28" s="12"/>
      <c r="AY28" s="12"/>
      <c r="AZ28" s="12"/>
      <c r="BA28" s="12"/>
      <c r="BB28" s="4"/>
      <c r="BC28" s="12"/>
      <c r="BD28" s="12"/>
      <c r="BE28" s="12"/>
      <c r="BF28" s="12"/>
      <c r="BG28" s="12"/>
      <c r="BH28" s="12"/>
      <c r="BI28" s="12"/>
      <c r="BJ28"/>
      <c r="BK28" s="1"/>
      <c r="BL28" s="1"/>
      <c r="BM28" s="1"/>
      <c r="BN28"/>
      <c r="BO28" s="1"/>
      <c r="BP28" s="1"/>
      <c r="BQ28" s="1"/>
    </row>
    <row r="29" spans="1:72" s="144" customFormat="1" ht="15.75" customHeight="1">
      <c r="A29" s="163"/>
      <c r="B29" s="163"/>
      <c r="C29" s="163"/>
      <c r="D29" s="143"/>
      <c r="E29" s="163"/>
      <c r="F29" s="137"/>
      <c r="G29" s="137"/>
      <c r="H29" s="137"/>
      <c r="I29" s="137"/>
      <c r="J29" s="137"/>
      <c r="K29" s="163"/>
      <c r="L29" s="1"/>
      <c r="M29" s="2"/>
      <c r="N29" s="3"/>
      <c r="O29" s="3"/>
      <c r="P29" s="179"/>
      <c r="Q29" s="180"/>
      <c r="R29" s="3"/>
      <c r="S29" s="3"/>
      <c r="T29" s="1"/>
      <c r="U29" s="3"/>
      <c r="V29" s="3"/>
      <c r="W29" s="3"/>
      <c r="X29" s="88"/>
      <c r="Y29" s="3"/>
      <c r="Z29" s="3"/>
      <c r="AA29" s="88"/>
      <c r="AB29" s="1"/>
      <c r="AC29" s="1"/>
      <c r="AD29" s="1"/>
      <c r="AE29" s="1"/>
      <c r="AF29" s="1"/>
      <c r="AG29" s="1"/>
      <c r="AH29" s="88"/>
      <c r="AI29" s="88"/>
      <c r="AJ29" s="88"/>
      <c r="AK29" s="88"/>
      <c r="AL29" s="88"/>
      <c r="AM29" s="4"/>
      <c r="AN29" s="4"/>
      <c r="AO29" s="12"/>
      <c r="AP29" s="12"/>
      <c r="AQ29" s="12"/>
      <c r="AR29" s="12"/>
      <c r="AS29" s="12"/>
      <c r="AT29" s="4"/>
      <c r="AU29" s="12"/>
      <c r="AV29" s="12"/>
      <c r="AW29" s="12"/>
      <c r="AX29" s="12"/>
      <c r="AY29" s="12"/>
      <c r="AZ29" s="12"/>
      <c r="BA29" s="12"/>
      <c r="BB29" s="4"/>
      <c r="BC29" s="12"/>
      <c r="BD29" s="12"/>
      <c r="BE29" s="12"/>
      <c r="BF29" s="12"/>
      <c r="BG29" s="12"/>
      <c r="BH29" s="12"/>
      <c r="BI29" s="12"/>
      <c r="BJ29"/>
      <c r="BK29" s="1"/>
      <c r="BL29" s="1"/>
      <c r="BM29" s="1"/>
      <c r="BN29"/>
      <c r="BO29" s="1"/>
      <c r="BP29"/>
      <c r="BQ29"/>
    </row>
    <row r="30" spans="1:72" s="144" customFormat="1" ht="19.5" customHeight="1">
      <c r="A30" s="163"/>
      <c r="B30" s="250" t="s">
        <v>112</v>
      </c>
      <c r="C30" s="163"/>
      <c r="D30" s="163"/>
      <c r="E30" s="163"/>
      <c r="F30" s="137"/>
      <c r="G30" s="137"/>
      <c r="H30" s="137"/>
      <c r="I30" s="137"/>
      <c r="J30" s="137"/>
      <c r="K30" s="163"/>
      <c r="L30" s="1"/>
      <c r="M30" s="181" t="s">
        <v>84</v>
      </c>
      <c r="N30" s="181"/>
      <c r="O30" s="182"/>
      <c r="P30" s="183"/>
      <c r="Q30" s="184"/>
      <c r="R30" s="182"/>
      <c r="S30" s="3"/>
      <c r="T30" s="1"/>
      <c r="U30" s="3"/>
      <c r="V30" s="3"/>
      <c r="W30" s="3"/>
      <c r="X30" s="88"/>
      <c r="Y30" s="3"/>
      <c r="Z30" s="3"/>
      <c r="AA30" s="88"/>
      <c r="AB30" s="1"/>
      <c r="AC30" s="1"/>
      <c r="AD30" s="1"/>
      <c r="AE30" s="1"/>
      <c r="AF30" s="1"/>
      <c r="AG30" s="1"/>
      <c r="AH30" s="88"/>
      <c r="AI30" s="88"/>
      <c r="AJ30" s="88"/>
      <c r="AK30" s="88"/>
      <c r="AL30" s="88"/>
      <c r="AM30" s="4"/>
      <c r="AN30" s="4"/>
      <c r="AO30" s="12"/>
      <c r="AP30" s="12"/>
      <c r="AQ30" s="12"/>
      <c r="AR30" s="12"/>
      <c r="AS30" s="12"/>
      <c r="AT30" s="4"/>
      <c r="AU30" s="12"/>
      <c r="AV30" s="12"/>
      <c r="AW30" s="12"/>
      <c r="AX30" s="12"/>
      <c r="AY30" s="12"/>
      <c r="AZ30" s="12"/>
      <c r="BA30" s="12"/>
      <c r="BB30" s="4"/>
      <c r="BC30" s="12"/>
      <c r="BD30" s="12"/>
      <c r="BE30" s="12"/>
      <c r="BF30" s="12"/>
      <c r="BG30" s="12"/>
      <c r="BH30" s="12"/>
      <c r="BI30" s="12"/>
      <c r="BJ30"/>
      <c r="BK30" s="1"/>
      <c r="BL30" s="1"/>
      <c r="BM30" s="1"/>
      <c r="BN30"/>
      <c r="BO30" s="1"/>
      <c r="BP30"/>
      <c r="BQ30"/>
    </row>
    <row r="31" spans="1:72" s="144" customFormat="1" ht="19.5" customHeight="1">
      <c r="A31" s="163"/>
      <c r="B31" s="247" t="s">
        <v>111</v>
      </c>
      <c r="C31" s="248"/>
      <c r="D31" s="248"/>
      <c r="E31" s="248"/>
      <c r="F31" s="137"/>
      <c r="G31" s="137"/>
      <c r="H31" s="137"/>
      <c r="I31" s="137"/>
      <c r="J31" s="137"/>
      <c r="K31" s="163"/>
      <c r="L31" s="1"/>
      <c r="M31" s="2"/>
      <c r="N31" s="1"/>
      <c r="O31" s="3"/>
      <c r="P31" s="3"/>
      <c r="Q31" s="180"/>
      <c r="R31" s="3"/>
      <c r="S31" s="3"/>
      <c r="T31" s="1"/>
      <c r="U31" s="3"/>
      <c r="V31" s="3"/>
      <c r="W31" s="3"/>
      <c r="X31" s="88"/>
      <c r="Y31" s="88"/>
      <c r="Z31" s="88"/>
      <c r="AA31" s="88"/>
      <c r="AB31" s="1"/>
      <c r="AC31" s="1"/>
      <c r="AD31" s="1"/>
      <c r="AE31" s="1"/>
      <c r="AF31" s="1"/>
      <c r="AG31" s="1"/>
      <c r="AH31" s="88"/>
      <c r="AI31" s="88"/>
      <c r="AJ31" s="88"/>
      <c r="AK31" s="88"/>
      <c r="AL31" s="88"/>
      <c r="AM31" s="4"/>
      <c r="AN31" s="4"/>
      <c r="AO31" s="12"/>
      <c r="AP31" s="12"/>
      <c r="AQ31" s="12"/>
      <c r="AR31" s="12"/>
      <c r="AS31" s="12"/>
      <c r="AT31" s="4"/>
      <c r="AU31" s="12"/>
      <c r="AV31" s="12"/>
      <c r="AW31" s="12"/>
      <c r="AX31" s="12"/>
      <c r="AY31" s="12"/>
      <c r="AZ31" s="12"/>
      <c r="BA31" s="12"/>
      <c r="BB31" s="4"/>
      <c r="BC31" s="12"/>
      <c r="BD31" s="12"/>
      <c r="BE31" s="12"/>
      <c r="BF31" s="12"/>
      <c r="BG31" s="12"/>
      <c r="BH31" s="12"/>
      <c r="BI31" s="12"/>
      <c r="BJ31"/>
      <c r="BK31" s="1"/>
      <c r="BL31" s="1"/>
      <c r="BM31" s="1"/>
      <c r="BN31"/>
      <c r="BO31" s="1"/>
      <c r="BP31"/>
      <c r="BQ31"/>
    </row>
    <row r="32" spans="1:72" s="144" customFormat="1" ht="19.5" customHeight="1">
      <c r="A32" s="163"/>
      <c r="B32" s="167" t="s">
        <v>85</v>
      </c>
      <c r="C32" s="248"/>
      <c r="D32" s="248"/>
      <c r="E32" s="248"/>
      <c r="F32" s="248"/>
      <c r="G32" s="248"/>
      <c r="H32" s="163"/>
      <c r="I32" s="163"/>
      <c r="J32" s="163"/>
      <c r="K32" s="163"/>
      <c r="L32" s="1"/>
      <c r="M32" s="2">
        <v>1</v>
      </c>
      <c r="N32" s="61"/>
      <c r="O32" s="5" t="s">
        <v>86</v>
      </c>
      <c r="P32" s="3"/>
      <c r="Q32" s="180"/>
      <c r="R32" s="3"/>
      <c r="S32" s="3"/>
      <c r="T32" s="1"/>
      <c r="U32" s="1"/>
      <c r="V32" s="3"/>
      <c r="W32" s="3"/>
      <c r="X32" s="88"/>
      <c r="Y32" s="88"/>
      <c r="Z32" s="88"/>
      <c r="AA32" s="88"/>
      <c r="AB32" s="1"/>
      <c r="AC32" s="1"/>
      <c r="AD32" s="1"/>
      <c r="AE32" s="1"/>
      <c r="AF32" s="1"/>
      <c r="AG32" s="1"/>
      <c r="AH32" s="88"/>
      <c r="AI32" s="88"/>
      <c r="AJ32" s="88"/>
      <c r="AK32" s="88"/>
      <c r="AL32" s="88"/>
      <c r="AM32" s="4"/>
      <c r="AN32" s="4"/>
      <c r="AO32" s="12"/>
      <c r="AP32" s="12"/>
      <c r="AQ32" s="12"/>
      <c r="AR32" s="12"/>
      <c r="AS32" s="12"/>
      <c r="AT32" s="4"/>
      <c r="AU32" s="12"/>
      <c r="AV32" s="12"/>
      <c r="AW32" s="12"/>
      <c r="AX32" s="12"/>
      <c r="AY32" s="12"/>
      <c r="AZ32" s="12"/>
      <c r="BA32" s="12"/>
      <c r="BB32" s="4"/>
      <c r="BC32" s="12"/>
      <c r="BD32" s="12"/>
      <c r="BE32" s="12"/>
      <c r="BF32" s="12"/>
      <c r="BG32" s="12"/>
      <c r="BH32" s="12"/>
      <c r="BI32" s="12"/>
      <c r="BJ32"/>
      <c r="BK32" s="1"/>
      <c r="BL32" s="1"/>
      <c r="BM32" s="1"/>
      <c r="BN32"/>
      <c r="BO32" s="1"/>
      <c r="BP32"/>
      <c r="BQ32"/>
    </row>
    <row r="33" spans="1:69" s="144" customFormat="1" ht="19.5" customHeight="1">
      <c r="A33" s="163"/>
      <c r="B33" s="167" t="s">
        <v>87</v>
      </c>
      <c r="C33" s="248"/>
      <c r="D33" s="248"/>
      <c r="E33" s="248"/>
      <c r="F33" s="248"/>
      <c r="G33" s="248"/>
      <c r="H33" s="163"/>
      <c r="I33" s="163"/>
      <c r="J33" s="163"/>
      <c r="K33" s="163"/>
      <c r="L33" s="1"/>
      <c r="M33" s="2">
        <v>2</v>
      </c>
      <c r="N33" s="1" t="s">
        <v>88</v>
      </c>
      <c r="O33" s="5"/>
      <c r="P33" s="3"/>
      <c r="Q33" s="180"/>
      <c r="R33" s="3"/>
      <c r="S33" s="3"/>
      <c r="T33" s="1"/>
      <c r="U33" s="1"/>
      <c r="V33" s="3"/>
      <c r="W33" s="3"/>
      <c r="X33" s="88"/>
      <c r="Y33" s="88"/>
      <c r="Z33" s="88"/>
      <c r="AA33" s="88"/>
      <c r="AB33" s="1"/>
      <c r="AC33" s="1"/>
      <c r="AD33" s="1"/>
      <c r="AE33" s="1"/>
      <c r="AF33" s="1"/>
      <c r="AG33" s="1"/>
      <c r="AH33" s="88"/>
      <c r="AI33" s="88"/>
      <c r="AJ33" s="88"/>
      <c r="AK33" s="88"/>
      <c r="AL33" s="88"/>
      <c r="AM33" s="4"/>
      <c r="AN33" s="4"/>
      <c r="AO33" s="12"/>
      <c r="AP33" s="12"/>
      <c r="AQ33" s="12"/>
      <c r="AR33" s="12"/>
      <c r="AS33" s="12"/>
      <c r="AT33" s="4"/>
      <c r="AU33" s="12"/>
      <c r="AV33" s="12"/>
      <c r="AW33" s="12"/>
      <c r="AX33" s="12"/>
      <c r="AY33" s="12"/>
      <c r="AZ33" s="12"/>
      <c r="BA33" s="12"/>
      <c r="BB33" s="4"/>
      <c r="BC33" s="12"/>
      <c r="BD33" s="12"/>
      <c r="BE33" s="12"/>
      <c r="BF33" s="12"/>
      <c r="BG33" s="12"/>
      <c r="BH33" s="12"/>
      <c r="BI33" s="12"/>
      <c r="BJ33"/>
      <c r="BK33" s="1"/>
      <c r="BL33" s="1"/>
      <c r="BM33" s="1"/>
      <c r="BN33"/>
      <c r="BO33" s="1"/>
      <c r="BP33"/>
      <c r="BQ33"/>
    </row>
    <row r="34" spans="1:69" s="144" customFormat="1" ht="19.5" customHeight="1">
      <c r="A34" s="163"/>
      <c r="B34" s="167" t="s">
        <v>89</v>
      </c>
      <c r="C34" s="248"/>
      <c r="D34" s="248"/>
      <c r="E34" s="248"/>
      <c r="F34" s="248"/>
      <c r="G34" s="248"/>
      <c r="H34" s="163"/>
      <c r="I34" s="163"/>
      <c r="J34" s="163"/>
      <c r="K34" s="163"/>
      <c r="L34" s="1"/>
      <c r="M34" s="2">
        <v>3</v>
      </c>
      <c r="N34" s="1" t="s">
        <v>90</v>
      </c>
      <c r="O34" s="5"/>
      <c r="P34" s="3"/>
      <c r="Q34" s="180"/>
      <c r="R34" s="3"/>
      <c r="S34" s="3"/>
      <c r="T34" s="1"/>
      <c r="U34" s="1"/>
      <c r="V34" s="3"/>
      <c r="W34" s="3"/>
      <c r="X34" s="88"/>
      <c r="Y34" s="88"/>
      <c r="Z34" s="88"/>
      <c r="AA34" s="88"/>
      <c r="AB34" s="1"/>
      <c r="AC34" s="1"/>
      <c r="AD34" s="1"/>
      <c r="AE34" s="1"/>
      <c r="AF34" s="1"/>
      <c r="AG34" s="1"/>
      <c r="AH34" s="88"/>
      <c r="AI34" s="88"/>
      <c r="AJ34" s="88"/>
      <c r="AK34" s="88"/>
      <c r="AL34" s="88"/>
      <c r="AM34" s="4"/>
      <c r="AN34" s="4"/>
      <c r="AO34" s="12"/>
      <c r="AP34" s="12"/>
      <c r="AQ34" s="12"/>
      <c r="AR34" s="12"/>
      <c r="AS34" s="12"/>
      <c r="AT34" s="4"/>
      <c r="AU34" s="12"/>
      <c r="AV34" s="12"/>
      <c r="AW34" s="12"/>
      <c r="AX34" s="12"/>
      <c r="AY34" s="12"/>
      <c r="AZ34" s="12"/>
      <c r="BA34" s="12"/>
      <c r="BB34" s="4"/>
      <c r="BC34" s="12"/>
      <c r="BD34" s="12"/>
      <c r="BE34" s="12"/>
      <c r="BF34" s="12"/>
      <c r="BG34" s="12"/>
      <c r="BH34" s="12"/>
      <c r="BI34" s="12"/>
      <c r="BJ34"/>
      <c r="BK34" s="1"/>
      <c r="BL34" s="1"/>
      <c r="BM34" s="1"/>
      <c r="BN34"/>
      <c r="BO34" s="1"/>
      <c r="BP34"/>
      <c r="BQ34"/>
    </row>
    <row r="35" spans="1:69" s="144" customFormat="1" ht="19.5" customHeight="1">
      <c r="A35" s="163"/>
      <c r="B35" s="248" t="s">
        <v>64</v>
      </c>
      <c r="C35" s="1"/>
      <c r="D35" s="248"/>
      <c r="E35" s="248"/>
      <c r="F35" s="248"/>
      <c r="G35" s="248"/>
      <c r="H35" s="163"/>
      <c r="I35" s="163"/>
      <c r="J35" s="163"/>
      <c r="K35" s="163"/>
      <c r="L35" s="1"/>
      <c r="M35" s="144">
        <v>4</v>
      </c>
      <c r="N35" s="144" t="s">
        <v>91</v>
      </c>
      <c r="O35" s="5"/>
      <c r="P35" s="1"/>
      <c r="Q35" s="1"/>
      <c r="R35" s="1"/>
      <c r="S35" s="1"/>
      <c r="T35" s="1"/>
      <c r="U35" s="1"/>
      <c r="V35" s="3"/>
      <c r="W35" s="3"/>
      <c r="X35" s="88"/>
      <c r="Y35" s="88"/>
      <c r="Z35" s="88"/>
      <c r="AA35" s="88"/>
      <c r="AB35" s="1"/>
      <c r="AC35" s="1"/>
      <c r="AD35" s="1"/>
      <c r="AE35" s="1"/>
      <c r="AF35" s="1"/>
      <c r="AG35" s="1"/>
      <c r="AH35" s="88"/>
      <c r="AI35" s="88"/>
      <c r="AJ35" s="88"/>
      <c r="AK35" s="88"/>
      <c r="AL35" s="88"/>
      <c r="AM35" s="4"/>
      <c r="AN35" s="4"/>
      <c r="AO35" s="12"/>
      <c r="AP35" s="12"/>
      <c r="AQ35" s="12"/>
      <c r="AR35" s="12"/>
      <c r="AS35" s="12"/>
      <c r="AT35" s="4"/>
      <c r="AU35" s="12"/>
      <c r="AV35" s="12"/>
      <c r="AW35" s="12"/>
      <c r="AX35" s="12"/>
      <c r="AY35" s="12"/>
      <c r="AZ35" s="12"/>
      <c r="BA35" s="12"/>
      <c r="BB35" s="4"/>
      <c r="BC35" s="12"/>
      <c r="BD35" s="12"/>
      <c r="BE35" s="12"/>
      <c r="BF35" s="12"/>
      <c r="BG35" s="12"/>
      <c r="BH35" s="12"/>
      <c r="BI35" s="12"/>
      <c r="BJ35"/>
      <c r="BK35" s="1"/>
      <c r="BL35" s="1"/>
      <c r="BM35" s="1"/>
      <c r="BN35"/>
      <c r="BO35" s="1"/>
      <c r="BP35"/>
      <c r="BQ35"/>
    </row>
    <row r="36" spans="1:69" s="144" customFormat="1" ht="19.5" customHeight="1">
      <c r="A36" s="163"/>
      <c r="B36" s="248" t="s">
        <v>65</v>
      </c>
      <c r="C36" s="1"/>
      <c r="D36" s="1"/>
      <c r="E36" s="5"/>
      <c r="F36" s="5"/>
      <c r="G36" s="248"/>
      <c r="H36" s="163"/>
      <c r="I36" s="163"/>
      <c r="J36" s="163"/>
      <c r="K36" s="163"/>
      <c r="L36" s="1"/>
      <c r="M36" s="2">
        <v>5</v>
      </c>
      <c r="N36" s="1" t="s">
        <v>92</v>
      </c>
      <c r="O36" s="5"/>
      <c r="P36" s="1"/>
      <c r="Q36" s="1"/>
      <c r="R36" s="1"/>
      <c r="S36" s="1"/>
      <c r="T36" s="1"/>
      <c r="U36" s="1"/>
      <c r="V36" s="3"/>
      <c r="W36" s="3"/>
      <c r="X36" s="88"/>
      <c r="Y36" s="88"/>
      <c r="Z36" s="88"/>
      <c r="AA36" s="88"/>
      <c r="AB36" s="1"/>
      <c r="AC36" s="1"/>
      <c r="AD36" s="1"/>
      <c r="AE36" s="1"/>
      <c r="AF36" s="1"/>
      <c r="AG36" s="1"/>
      <c r="AH36" s="88"/>
      <c r="AI36" s="88"/>
      <c r="AJ36" s="88"/>
      <c r="AK36" s="88"/>
      <c r="AL36" s="88"/>
      <c r="AM36" s="4"/>
      <c r="AN36" s="4"/>
      <c r="AO36" s="12"/>
      <c r="AP36" s="12"/>
      <c r="AQ36" s="12"/>
      <c r="AR36" s="12"/>
      <c r="AS36" s="12"/>
      <c r="AT36" s="4"/>
      <c r="AU36" s="12"/>
      <c r="AV36" s="12"/>
      <c r="AW36" s="12"/>
      <c r="AX36" s="12"/>
      <c r="AY36" s="12"/>
      <c r="AZ36" s="12"/>
      <c r="BA36" s="12"/>
      <c r="BB36" s="4"/>
      <c r="BC36" s="12"/>
      <c r="BD36" s="12"/>
      <c r="BE36" s="12"/>
      <c r="BF36" s="12"/>
      <c r="BG36" s="12"/>
      <c r="BH36" s="12"/>
      <c r="BI36" s="12"/>
      <c r="BJ36"/>
      <c r="BK36" s="1"/>
      <c r="BL36" s="1"/>
      <c r="BM36" s="1"/>
      <c r="BN36"/>
      <c r="BO36" s="1"/>
      <c r="BP36"/>
      <c r="BQ36"/>
    </row>
    <row r="37" spans="1:69" s="144" customFormat="1" ht="19.5" customHeight="1">
      <c r="A37" s="163"/>
      <c r="B37" s="248" t="s">
        <v>120</v>
      </c>
      <c r="C37" s="248"/>
      <c r="D37" s="248"/>
      <c r="E37" s="248"/>
      <c r="F37" s="248"/>
      <c r="G37" s="248"/>
      <c r="H37" s="163"/>
      <c r="I37" s="163"/>
      <c r="J37" s="163"/>
      <c r="K37" s="163"/>
      <c r="L37" s="1"/>
      <c r="Q37" s="1"/>
      <c r="R37" s="1"/>
      <c r="S37" s="1"/>
      <c r="T37" s="1"/>
      <c r="U37" s="1"/>
      <c r="V37" s="3"/>
      <c r="W37" s="3"/>
      <c r="X37" s="88"/>
      <c r="Y37" s="88"/>
      <c r="Z37" s="88"/>
      <c r="AA37" s="88"/>
      <c r="AB37" s="1"/>
      <c r="AC37" s="1"/>
      <c r="AD37" s="1"/>
      <c r="AE37" s="1"/>
      <c r="AF37" s="1"/>
      <c r="AG37" s="1"/>
      <c r="AH37" s="88"/>
      <c r="AI37" s="88"/>
      <c r="AJ37" s="88"/>
      <c r="AK37" s="88"/>
      <c r="AL37" s="88"/>
      <c r="AM37" s="4"/>
      <c r="AN37" s="4"/>
      <c r="AO37" s="12"/>
      <c r="AP37" s="12"/>
      <c r="AQ37" s="12"/>
      <c r="AR37" s="12"/>
      <c r="AS37" s="12"/>
      <c r="AT37" s="4"/>
      <c r="AU37" s="12"/>
      <c r="AV37" s="12"/>
      <c r="AW37" s="12"/>
      <c r="AX37" s="12"/>
      <c r="AY37" s="12"/>
      <c r="AZ37" s="12"/>
      <c r="BA37" s="12"/>
      <c r="BB37" s="4"/>
      <c r="BC37" s="12"/>
      <c r="BD37" s="12"/>
      <c r="BE37" s="12"/>
      <c r="BF37" s="12"/>
      <c r="BG37" s="12"/>
      <c r="BH37" s="12"/>
      <c r="BI37" s="12"/>
      <c r="BJ37"/>
      <c r="BK37" s="1"/>
      <c r="BL37" s="1"/>
      <c r="BM37" s="1"/>
      <c r="BN37"/>
      <c r="BO37" s="1"/>
      <c r="BP37"/>
      <c r="BQ37"/>
    </row>
    <row r="38" spans="1:69" s="144" customFormat="1" ht="19.5" customHeight="1">
      <c r="A38" s="163"/>
      <c r="B38" s="89" t="s">
        <v>56</v>
      </c>
      <c r="C38" s="248"/>
      <c r="D38" s="248"/>
      <c r="E38" s="145"/>
      <c r="F38" s="248"/>
      <c r="G38" s="248"/>
      <c r="H38" s="163"/>
      <c r="I38" s="163"/>
      <c r="J38" s="163"/>
      <c r="K38" s="163"/>
      <c r="L38" s="1"/>
      <c r="Q38" s="1"/>
      <c r="R38" s="1"/>
      <c r="S38" s="1"/>
      <c r="T38" s="1"/>
      <c r="U38" s="1"/>
      <c r="V38" s="3"/>
      <c r="W38" s="3"/>
      <c r="X38" s="88"/>
      <c r="Y38" s="88"/>
      <c r="Z38" s="88"/>
      <c r="AA38" s="88"/>
      <c r="AB38" s="1"/>
      <c r="AC38" s="1"/>
      <c r="AD38" s="1"/>
      <c r="AE38" s="1"/>
      <c r="AF38" s="1"/>
      <c r="AG38" s="1"/>
      <c r="AH38" s="88"/>
      <c r="AI38" s="88"/>
      <c r="AJ38" s="88"/>
      <c r="AK38" s="88"/>
      <c r="AL38" s="88"/>
      <c r="AM38" s="4"/>
      <c r="AN38" s="4"/>
      <c r="AO38" s="12"/>
      <c r="AP38" s="12"/>
      <c r="AQ38" s="12"/>
      <c r="AR38" s="12"/>
      <c r="AS38" s="12"/>
      <c r="AT38" s="4"/>
      <c r="AU38" s="12"/>
      <c r="AV38" s="12"/>
      <c r="AW38" s="12"/>
      <c r="AX38" s="12"/>
      <c r="AY38" s="12"/>
      <c r="AZ38" s="12"/>
      <c r="BA38" s="12"/>
      <c r="BB38" s="4"/>
      <c r="BC38" s="12"/>
      <c r="BD38" s="12"/>
      <c r="BE38" s="12"/>
      <c r="BF38" s="12"/>
      <c r="BG38" s="12"/>
      <c r="BH38" s="12"/>
      <c r="BI38" s="12"/>
      <c r="BJ38"/>
      <c r="BK38" s="1"/>
      <c r="BL38" s="1"/>
      <c r="BM38" s="1"/>
      <c r="BN38"/>
      <c r="BO38" s="1"/>
      <c r="BP38"/>
      <c r="BQ38"/>
    </row>
    <row r="39" spans="1:69" s="144" customFormat="1" ht="19.5" customHeight="1">
      <c r="A39" s="163"/>
      <c r="B39" s="89" t="s">
        <v>93</v>
      </c>
      <c r="C39" s="248"/>
      <c r="D39" s="248"/>
      <c r="E39" s="248"/>
      <c r="F39" s="248"/>
      <c r="G39" s="248"/>
      <c r="H39" s="163"/>
      <c r="I39" s="163"/>
      <c r="J39" s="163"/>
      <c r="K39" s="163"/>
      <c r="L39" s="1"/>
      <c r="M39" s="2"/>
      <c r="N39" s="1"/>
      <c r="O39" s="5"/>
      <c r="P39" s="1"/>
      <c r="Q39" s="1"/>
      <c r="R39" s="1"/>
      <c r="S39" s="1"/>
      <c r="T39" s="1"/>
      <c r="U39" s="1"/>
      <c r="V39" s="3"/>
      <c r="W39" s="3"/>
      <c r="X39" s="88"/>
      <c r="Y39" s="88"/>
      <c r="Z39" s="88"/>
      <c r="AA39" s="88"/>
      <c r="AB39" s="1"/>
      <c r="AC39" s="1"/>
      <c r="AD39" s="1"/>
      <c r="AE39" s="1"/>
      <c r="AF39" s="1"/>
      <c r="AG39" s="1"/>
      <c r="AH39" s="88"/>
      <c r="AI39" s="88"/>
      <c r="AJ39" s="88"/>
      <c r="AK39" s="88"/>
      <c r="AL39" s="88"/>
      <c r="AM39" s="4"/>
      <c r="AN39" s="4"/>
      <c r="AO39" s="12"/>
      <c r="AP39" s="12"/>
      <c r="AQ39" s="12"/>
      <c r="AR39" s="12"/>
      <c r="AS39" s="12"/>
      <c r="AT39" s="4"/>
      <c r="AU39" s="12"/>
      <c r="AV39" s="12"/>
      <c r="AW39" s="12"/>
      <c r="AX39" s="12"/>
      <c r="AY39" s="12"/>
      <c r="AZ39" s="12"/>
      <c r="BA39" s="12"/>
      <c r="BB39" s="4"/>
      <c r="BC39" s="12"/>
      <c r="BD39" s="12"/>
      <c r="BE39" s="12"/>
      <c r="BF39" s="12"/>
      <c r="BG39" s="12"/>
      <c r="BH39" s="12"/>
      <c r="BI39" s="12"/>
      <c r="BJ39"/>
      <c r="BK39" s="1"/>
      <c r="BL39" s="1"/>
      <c r="BM39" s="1"/>
      <c r="BN39"/>
      <c r="BO39" s="1"/>
      <c r="BP39"/>
      <c r="BQ39"/>
    </row>
    <row r="40" spans="1:69" s="144" customFormat="1" ht="19.5" customHeight="1">
      <c r="A40" s="163"/>
      <c r="B40" s="248" t="s">
        <v>123</v>
      </c>
      <c r="C40" s="248"/>
      <c r="D40" s="248"/>
      <c r="E40" s="248"/>
      <c r="F40" s="248"/>
      <c r="G40" s="248"/>
      <c r="H40" s="163"/>
      <c r="I40" s="163"/>
      <c r="J40" s="163"/>
      <c r="K40" s="163"/>
      <c r="L40" s="1"/>
      <c r="M40" s="2"/>
      <c r="N40" s="1"/>
      <c r="O40" s="3"/>
      <c r="P40" s="1"/>
      <c r="Q40" s="1"/>
      <c r="R40" s="1"/>
      <c r="S40" s="1"/>
      <c r="T40" s="1"/>
      <c r="U40" s="1"/>
      <c r="V40" s="3"/>
      <c r="W40" s="3"/>
      <c r="X40" s="88"/>
      <c r="Y40" s="88"/>
      <c r="Z40" s="88"/>
      <c r="AA40" s="88"/>
      <c r="AB40" s="1"/>
      <c r="AC40" s="1"/>
      <c r="AD40" s="1"/>
      <c r="AE40" s="1"/>
      <c r="AF40" s="1"/>
      <c r="AG40" s="1"/>
      <c r="AH40" s="88"/>
      <c r="AI40" s="88"/>
      <c r="AJ40" s="88"/>
      <c r="AK40" s="88"/>
      <c r="AL40" s="88"/>
      <c r="AM40" s="4"/>
      <c r="AN40" s="4"/>
      <c r="AO40" s="12"/>
      <c r="AP40" s="12"/>
      <c r="AQ40" s="12"/>
      <c r="AR40" s="12"/>
      <c r="AS40" s="12"/>
      <c r="AT40" s="4"/>
      <c r="AU40" s="12"/>
      <c r="AV40" s="12"/>
      <c r="AW40" s="12"/>
      <c r="AX40" s="12"/>
      <c r="AY40" s="12"/>
      <c r="AZ40" s="12"/>
      <c r="BA40" s="12"/>
      <c r="BB40" s="4"/>
      <c r="BC40" s="12"/>
      <c r="BD40" s="12"/>
      <c r="BE40" s="12"/>
      <c r="BF40" s="12"/>
      <c r="BG40" s="12"/>
      <c r="BH40" s="12"/>
      <c r="BI40" s="12"/>
      <c r="BJ40"/>
      <c r="BK40" s="1"/>
      <c r="BL40" s="1"/>
      <c r="BM40" s="1"/>
      <c r="BN40"/>
      <c r="BO40" s="1"/>
      <c r="BP40"/>
      <c r="BQ40"/>
    </row>
    <row r="41" spans="1:69" s="144" customFormat="1" ht="19.5" customHeight="1">
      <c r="A41" s="252"/>
      <c r="B41" s="252" t="s">
        <v>122</v>
      </c>
      <c r="C41" s="252"/>
      <c r="D41" s="252"/>
      <c r="E41" s="252"/>
      <c r="F41" s="252"/>
      <c r="G41" s="252"/>
      <c r="H41" s="252"/>
      <c r="I41" s="252"/>
      <c r="J41" s="252"/>
      <c r="K41" s="252"/>
      <c r="L41" s="1"/>
      <c r="M41" s="2"/>
      <c r="N41" s="1"/>
      <c r="O41" s="3"/>
      <c r="P41" s="1"/>
      <c r="Q41" s="1"/>
      <c r="R41" s="1"/>
      <c r="S41" s="1"/>
      <c r="T41" s="1"/>
      <c r="U41" s="1"/>
      <c r="V41" s="3"/>
      <c r="W41" s="3"/>
      <c r="X41" s="88"/>
      <c r="Y41" s="88"/>
      <c r="Z41" s="88"/>
      <c r="AA41" s="88"/>
      <c r="AB41" s="1"/>
      <c r="AC41" s="1"/>
      <c r="AD41" s="1"/>
      <c r="AE41" s="1"/>
      <c r="AF41" s="1"/>
      <c r="AG41" s="1"/>
      <c r="AH41" s="88"/>
      <c r="AI41" s="88"/>
      <c r="AJ41" s="88"/>
      <c r="AK41" s="88"/>
      <c r="AL41" s="88"/>
      <c r="AM41" s="4"/>
      <c r="AN41" s="4"/>
      <c r="AO41" s="12"/>
      <c r="AP41" s="12"/>
      <c r="AQ41" s="12"/>
      <c r="AR41" s="12"/>
      <c r="AS41" s="12"/>
      <c r="AT41" s="4"/>
      <c r="AU41" s="12"/>
      <c r="AV41" s="12"/>
      <c r="AW41" s="12"/>
      <c r="AX41" s="12"/>
      <c r="AY41" s="12"/>
      <c r="AZ41" s="12"/>
      <c r="BA41" s="12"/>
      <c r="BB41" s="4"/>
      <c r="BC41" s="12"/>
      <c r="BD41" s="12"/>
      <c r="BE41" s="12"/>
      <c r="BF41" s="12"/>
      <c r="BG41" s="12"/>
      <c r="BH41" s="12"/>
      <c r="BI41" s="12"/>
      <c r="BJ41"/>
      <c r="BK41" s="1"/>
      <c r="BL41" s="1"/>
      <c r="BM41" s="1"/>
      <c r="BN41"/>
      <c r="BO41" s="1"/>
      <c r="BP41"/>
      <c r="BQ41"/>
    </row>
    <row r="42" spans="1:69" s="144" customFormat="1" ht="19.5" customHeight="1">
      <c r="A42" s="163"/>
      <c r="B42" s="89" t="s">
        <v>49</v>
      </c>
      <c r="C42" s="248"/>
      <c r="D42" s="248"/>
      <c r="E42" s="248"/>
      <c r="F42" s="248"/>
      <c r="G42" s="248"/>
      <c r="H42" s="163"/>
      <c r="I42" s="163"/>
      <c r="J42" s="163"/>
      <c r="K42" s="163"/>
      <c r="L42" s="1"/>
      <c r="M42" s="2"/>
      <c r="N42" s="1"/>
      <c r="O42" s="1"/>
      <c r="P42" s="1"/>
      <c r="Q42" s="1"/>
      <c r="R42" s="1"/>
      <c r="S42" s="1"/>
      <c r="T42" s="1"/>
      <c r="U42" s="1"/>
      <c r="V42" s="3"/>
      <c r="W42" s="3"/>
      <c r="X42" s="88"/>
      <c r="Y42" s="88"/>
      <c r="Z42" s="88"/>
      <c r="AA42" s="88"/>
      <c r="AB42" s="1"/>
      <c r="AC42" s="1"/>
      <c r="AD42" s="1"/>
      <c r="AE42" s="1"/>
      <c r="AF42" s="1"/>
      <c r="AG42" s="1"/>
      <c r="AH42" s="88"/>
      <c r="AI42" s="88"/>
      <c r="AJ42" s="88"/>
      <c r="AK42" s="88"/>
      <c r="AL42" s="88"/>
      <c r="AM42" s="4"/>
      <c r="AN42" s="4"/>
      <c r="AO42" s="12"/>
      <c r="AP42" s="12"/>
      <c r="AQ42"/>
      <c r="AR42"/>
      <c r="AS42"/>
      <c r="AT42" s="4"/>
      <c r="AU42" s="12"/>
      <c r="AV42" s="12"/>
      <c r="AW42" s="12"/>
      <c r="AX42" s="12"/>
      <c r="AY42" s="12"/>
      <c r="AZ42" s="12"/>
      <c r="BA42" s="12"/>
      <c r="BB42" s="4"/>
      <c r="BC42" s="12"/>
      <c r="BD42" s="12"/>
      <c r="BE42" s="12"/>
      <c r="BF42" s="12"/>
      <c r="BG42" s="12"/>
      <c r="BH42" s="12"/>
      <c r="BI42" s="12"/>
      <c r="BJ42"/>
      <c r="BK42" s="1"/>
      <c r="BL42" s="1"/>
      <c r="BM42" s="1"/>
      <c r="BN42"/>
      <c r="BO42" s="1"/>
      <c r="BP42"/>
      <c r="BQ42"/>
    </row>
    <row r="43" spans="1:69" s="144" customFormat="1" ht="19.5" customHeight="1">
      <c r="A43" s="163"/>
      <c r="B43" s="89" t="s">
        <v>57</v>
      </c>
      <c r="C43" s="248"/>
      <c r="D43" s="248"/>
      <c r="E43" s="248"/>
      <c r="F43" s="248"/>
      <c r="G43" s="248"/>
      <c r="H43" s="163"/>
      <c r="I43" s="163"/>
      <c r="J43" s="163"/>
      <c r="K43" s="163"/>
      <c r="L43" s="1"/>
      <c r="M43" s="2"/>
      <c r="N43" s="1"/>
      <c r="O43" s="1"/>
      <c r="P43" s="1"/>
      <c r="Q43" s="1"/>
      <c r="R43" s="1"/>
      <c r="S43" s="1"/>
      <c r="T43" s="1"/>
      <c r="U43" s="1"/>
      <c r="V43" s="3"/>
      <c r="W43" s="3"/>
      <c r="X43" s="88"/>
      <c r="Y43" s="88"/>
      <c r="Z43" s="88"/>
      <c r="AA43" s="88"/>
      <c r="AB43" s="1"/>
      <c r="AC43" s="1"/>
      <c r="AD43" s="1"/>
      <c r="AE43" s="1"/>
      <c r="AF43" s="1"/>
      <c r="AG43" s="1"/>
      <c r="AH43" s="88"/>
      <c r="AI43" s="88"/>
      <c r="AJ43" s="88"/>
      <c r="AK43" s="88"/>
      <c r="AL43" s="88"/>
      <c r="AM43" s="4"/>
      <c r="AN43" s="4"/>
      <c r="AO43" s="12"/>
      <c r="AP43" s="12"/>
      <c r="AQ43"/>
      <c r="AR43"/>
      <c r="AS43"/>
      <c r="AT43" s="4"/>
      <c r="AU43" s="12"/>
      <c r="AV43" s="12"/>
      <c r="AW43" s="12"/>
      <c r="AX43" s="12"/>
      <c r="AY43" s="12"/>
      <c r="AZ43" s="12"/>
      <c r="BA43" s="12"/>
      <c r="BB43" s="4"/>
      <c r="BC43" s="12"/>
      <c r="BD43" s="12"/>
      <c r="BE43" s="12"/>
      <c r="BF43" s="12"/>
      <c r="BG43" s="12"/>
      <c r="BH43" s="12"/>
      <c r="BI43" s="12"/>
      <c r="BJ43"/>
      <c r="BK43" s="1"/>
      <c r="BL43" s="1"/>
      <c r="BM43" s="1"/>
      <c r="BN43"/>
      <c r="BO43" s="1"/>
      <c r="BP43"/>
      <c r="BQ43"/>
    </row>
    <row r="44" spans="1:69" s="144" customFormat="1" ht="19.5" customHeight="1">
      <c r="A44" s="163"/>
      <c r="B44" s="146" t="s">
        <v>119</v>
      </c>
      <c r="C44" s="248"/>
      <c r="D44" s="248"/>
      <c r="E44" s="248"/>
      <c r="F44" s="248"/>
      <c r="G44" s="248"/>
      <c r="H44" s="163"/>
      <c r="I44" s="163"/>
      <c r="K44" s="163"/>
      <c r="L44" s="1"/>
      <c r="M44" s="2"/>
      <c r="N44" s="1"/>
      <c r="O44" s="1"/>
      <c r="P44" s="1"/>
      <c r="Q44" s="1"/>
      <c r="R44" s="1"/>
      <c r="S44" s="1"/>
      <c r="T44" s="1"/>
      <c r="U44" s="1"/>
      <c r="V44" s="3"/>
      <c r="W44" s="3"/>
      <c r="X44" s="88"/>
      <c r="Y44" s="88"/>
      <c r="Z44" s="88"/>
      <c r="AA44" s="88"/>
      <c r="AB44" s="1"/>
      <c r="AC44" s="1"/>
      <c r="AD44" s="1"/>
      <c r="AE44" s="1"/>
      <c r="AF44" s="1"/>
      <c r="AG44" s="1"/>
      <c r="AH44" s="88"/>
      <c r="AI44" s="88"/>
      <c r="AJ44" s="88"/>
      <c r="AK44" s="88"/>
      <c r="AL44" s="88"/>
      <c r="AM44" s="4"/>
      <c r="AN44" s="4"/>
      <c r="AO44" s="12"/>
      <c r="AP44" s="12"/>
      <c r="AQ44"/>
      <c r="AR44"/>
      <c r="AS44"/>
      <c r="AT44" s="4"/>
      <c r="AU44" s="12"/>
      <c r="AV44" s="12"/>
      <c r="AW44" s="12"/>
      <c r="AX44" s="12"/>
      <c r="AY44" s="12"/>
      <c r="AZ44" s="12"/>
      <c r="BA44" s="12"/>
      <c r="BB44" s="4"/>
      <c r="BC44" s="12"/>
      <c r="BD44" s="12"/>
      <c r="BE44" s="12"/>
      <c r="BF44" s="12"/>
      <c r="BG44" s="12"/>
      <c r="BH44" s="12"/>
      <c r="BI44" s="12"/>
      <c r="BJ44"/>
      <c r="BK44" s="1"/>
      <c r="BL44" s="1"/>
      <c r="BM44" s="1"/>
      <c r="BN44"/>
      <c r="BO44" s="1"/>
      <c r="BP44"/>
      <c r="BQ44"/>
    </row>
    <row r="45" spans="1:69" s="144" customFormat="1" ht="19.5" customHeight="1">
      <c r="A45" s="163"/>
      <c r="B45" s="251" t="s">
        <v>113</v>
      </c>
      <c r="C45" s="167"/>
      <c r="D45" s="167"/>
      <c r="E45" s="167"/>
      <c r="F45" s="167"/>
      <c r="G45" s="248"/>
      <c r="H45" s="163"/>
      <c r="I45" s="163"/>
      <c r="K45" s="163"/>
      <c r="L45" s="1"/>
      <c r="M45" s="2"/>
      <c r="N45" s="1"/>
      <c r="O45" s="1"/>
      <c r="P45" s="1"/>
      <c r="Q45" s="1"/>
      <c r="R45" s="1"/>
      <c r="S45" s="1"/>
      <c r="T45" s="1"/>
      <c r="U45" s="1"/>
      <c r="V45" s="3"/>
      <c r="W45" s="3"/>
      <c r="X45" s="88"/>
      <c r="Y45" s="88"/>
      <c r="Z45" s="88"/>
      <c r="AA45" s="88"/>
      <c r="AB45" s="1"/>
      <c r="AC45" s="1"/>
      <c r="AD45" s="1"/>
      <c r="AE45" s="1"/>
      <c r="AF45" s="1"/>
      <c r="AG45" s="1"/>
      <c r="AH45" s="88"/>
      <c r="AI45" s="88"/>
      <c r="AJ45" s="88"/>
      <c r="AK45" s="88"/>
      <c r="AL45" s="88"/>
      <c r="AM45" s="4"/>
      <c r="AN45" s="4"/>
      <c r="AO45" s="12"/>
      <c r="AP45" s="12"/>
      <c r="AQ45"/>
      <c r="AR45"/>
      <c r="AS45"/>
      <c r="AT45" s="4"/>
      <c r="AU45" s="12"/>
      <c r="AV45" s="12"/>
      <c r="AW45" s="12"/>
      <c r="AX45" s="12"/>
      <c r="AY45" s="12"/>
      <c r="AZ45" s="12"/>
      <c r="BA45" s="12"/>
      <c r="BB45" s="4"/>
      <c r="BC45" s="12"/>
      <c r="BD45" s="12"/>
      <c r="BE45" s="12"/>
      <c r="BF45" s="12"/>
      <c r="BG45" s="12"/>
      <c r="BH45" s="12"/>
      <c r="BI45" s="12"/>
      <c r="BJ45"/>
      <c r="BK45" s="1"/>
      <c r="BL45" s="1"/>
      <c r="BM45" s="1"/>
      <c r="BN45"/>
      <c r="BO45" s="1"/>
      <c r="BP45"/>
      <c r="BQ45"/>
    </row>
    <row r="46" spans="1:69" s="144" customFormat="1" ht="9" customHeight="1">
      <c r="A46" s="163"/>
      <c r="B46" s="146"/>
      <c r="C46" s="248"/>
      <c r="D46" s="248"/>
      <c r="E46" s="248"/>
      <c r="F46" s="248"/>
      <c r="G46" s="248"/>
      <c r="H46" s="163"/>
      <c r="I46" s="163"/>
      <c r="K46" s="163"/>
      <c r="L46" s="1"/>
      <c r="M46" s="2"/>
      <c r="N46" s="1"/>
      <c r="O46" s="1"/>
      <c r="P46" s="1"/>
      <c r="Q46" s="1"/>
      <c r="R46" s="1"/>
      <c r="S46" s="1"/>
      <c r="T46" s="1"/>
      <c r="U46" s="1"/>
      <c r="V46" s="3"/>
      <c r="W46" s="3"/>
      <c r="X46" s="88"/>
      <c r="Y46" s="88"/>
      <c r="Z46" s="88"/>
      <c r="AA46" s="88"/>
      <c r="AB46" s="1"/>
      <c r="AC46" s="1"/>
      <c r="AD46" s="1"/>
      <c r="AE46" s="1"/>
      <c r="AF46" s="1"/>
      <c r="AG46" s="1"/>
      <c r="AH46" s="88"/>
      <c r="AI46" s="88"/>
      <c r="AJ46" s="88"/>
      <c r="AK46" s="88"/>
      <c r="AL46" s="88"/>
      <c r="AM46" s="4"/>
      <c r="AN46" s="4"/>
      <c r="AO46" s="12"/>
      <c r="AP46" s="12"/>
      <c r="AQ46"/>
      <c r="AR46"/>
      <c r="AS46"/>
      <c r="AT46" s="4"/>
      <c r="AU46" s="12"/>
      <c r="AV46" s="12"/>
      <c r="AW46" s="12"/>
      <c r="AX46" s="12"/>
      <c r="AY46" s="12"/>
      <c r="AZ46" s="12"/>
      <c r="BA46" s="12"/>
      <c r="BB46" s="4"/>
      <c r="BC46" s="12"/>
      <c r="BD46" s="12"/>
      <c r="BE46" s="12"/>
      <c r="BF46" s="12"/>
      <c r="BG46" s="12"/>
      <c r="BH46" s="12"/>
      <c r="BI46" s="12"/>
      <c r="BJ46"/>
      <c r="BK46" s="1"/>
      <c r="BL46" s="1"/>
      <c r="BM46" s="1"/>
      <c r="BN46"/>
      <c r="BO46" s="1"/>
      <c r="BP46"/>
      <c r="BQ46"/>
    </row>
    <row r="47" spans="1:69" s="144" customFormat="1" ht="14.25" customHeight="1">
      <c r="A47" s="163"/>
      <c r="B47" s="248"/>
      <c r="C47" s="145"/>
      <c r="D47" s="248"/>
      <c r="E47" s="167"/>
      <c r="F47" s="145"/>
      <c r="G47" s="248"/>
      <c r="H47" s="163"/>
      <c r="I47" s="163"/>
      <c r="K47" s="163"/>
      <c r="L47" s="1"/>
      <c r="M47" s="2"/>
      <c r="N47" s="1"/>
      <c r="O47" s="1"/>
      <c r="P47" s="1"/>
      <c r="Q47" s="1"/>
      <c r="R47" s="1"/>
      <c r="S47" s="1"/>
      <c r="T47" s="1"/>
      <c r="U47" s="1"/>
      <c r="V47" s="3"/>
      <c r="W47" s="3"/>
      <c r="X47" s="88"/>
      <c r="Y47" s="88"/>
      <c r="Z47" s="88"/>
      <c r="AA47" s="88"/>
      <c r="AB47" s="1"/>
      <c r="AC47" s="1"/>
      <c r="AD47" s="1"/>
      <c r="AE47" s="1"/>
      <c r="AF47" s="1"/>
      <c r="AG47" s="1"/>
      <c r="AH47" s="88"/>
      <c r="AI47" s="88"/>
      <c r="AJ47" s="88"/>
      <c r="AK47" s="88"/>
      <c r="AL47" s="88"/>
      <c r="AM47" s="4"/>
      <c r="AN47" s="4"/>
      <c r="AO47" s="12"/>
      <c r="AP47" s="12"/>
      <c r="AQ47"/>
      <c r="AR47"/>
      <c r="AS47"/>
      <c r="AT47" s="4"/>
      <c r="AU47" s="12"/>
      <c r="AV47" s="12"/>
      <c r="AW47" s="12"/>
      <c r="AX47" s="12"/>
      <c r="AY47" s="12"/>
      <c r="AZ47" s="12"/>
      <c r="BA47" s="12"/>
      <c r="BB47" s="4"/>
      <c r="BC47" s="12"/>
      <c r="BD47" s="12"/>
      <c r="BE47" s="12"/>
      <c r="BF47" s="12"/>
      <c r="BG47" s="12"/>
      <c r="BH47" s="12"/>
      <c r="BI47" s="12"/>
      <c r="BJ47"/>
      <c r="BK47" s="1"/>
      <c r="BL47" s="1"/>
      <c r="BM47" s="1"/>
      <c r="BN47"/>
      <c r="BO47" s="1"/>
      <c r="BP47"/>
      <c r="BQ47"/>
    </row>
    <row r="48" spans="1:69" s="144" customFormat="1" ht="14.25" customHeight="1">
      <c r="A48" s="147"/>
      <c r="B48" s="248"/>
      <c r="C48" s="248"/>
      <c r="D48" s="248"/>
      <c r="E48" s="248"/>
      <c r="F48" s="248"/>
      <c r="G48" s="248"/>
      <c r="H48" s="163"/>
      <c r="I48" s="163"/>
      <c r="K48" s="163"/>
      <c r="L48" s="1"/>
      <c r="M48" s="2"/>
      <c r="N48" s="3"/>
      <c r="O48" s="3"/>
      <c r="P48" s="3"/>
      <c r="Q48" s="3"/>
      <c r="R48" s="3"/>
      <c r="S48" s="3"/>
      <c r="T48" s="1"/>
      <c r="U48" s="1"/>
      <c r="V48"/>
      <c r="W48"/>
      <c r="X48" s="88"/>
      <c r="Y48" s="88"/>
      <c r="Z48" s="88"/>
      <c r="AA48" s="88"/>
      <c r="AB48" s="1"/>
      <c r="AC48" s="1"/>
      <c r="AD48" s="1"/>
      <c r="AE48" s="1"/>
      <c r="AF48" s="1"/>
      <c r="AG48" s="1"/>
      <c r="AH48" s="88"/>
      <c r="AI48" s="88"/>
      <c r="AJ48" s="88"/>
      <c r="AK48" s="88"/>
      <c r="AL48" s="88"/>
      <c r="AM48" s="4"/>
      <c r="AN48" s="4"/>
      <c r="AO48" s="12"/>
      <c r="AP48" s="12"/>
      <c r="AQ48"/>
      <c r="AR48"/>
      <c r="AS48"/>
      <c r="AT48" s="4"/>
      <c r="AU48" s="12"/>
      <c r="AV48" s="12"/>
      <c r="AW48" s="12"/>
      <c r="AX48" s="12"/>
      <c r="AY48" s="12"/>
      <c r="AZ48" s="12"/>
      <c r="BA48" s="12"/>
      <c r="BB48" s="4"/>
      <c r="BC48" s="12"/>
      <c r="BD48" s="12"/>
      <c r="BE48" s="12"/>
      <c r="BF48" s="12"/>
      <c r="BG48" s="12"/>
      <c r="BH48" s="12"/>
      <c r="BI48" s="12"/>
      <c r="BJ48"/>
      <c r="BK48" s="1"/>
      <c r="BL48" s="1"/>
      <c r="BM48" s="1"/>
      <c r="BN48"/>
      <c r="BO48" s="1"/>
      <c r="BP48"/>
      <c r="BQ48"/>
    </row>
    <row r="49" spans="1:69" s="144" customFormat="1">
      <c r="A49" s="163"/>
      <c r="B49" s="248"/>
      <c r="C49" s="248"/>
      <c r="D49" s="248"/>
      <c r="E49" s="248"/>
      <c r="F49" s="248"/>
      <c r="G49" s="248"/>
      <c r="H49" s="163"/>
      <c r="I49" s="163"/>
      <c r="J49" s="163"/>
      <c r="K49" s="163"/>
      <c r="L49" s="1"/>
      <c r="M49" s="2"/>
      <c r="N49" s="3"/>
      <c r="O49" s="3"/>
      <c r="P49" s="3"/>
      <c r="Q49" s="3"/>
      <c r="R49" s="3"/>
      <c r="S49" s="3"/>
      <c r="T49" s="3"/>
      <c r="U49" s="3"/>
      <c r="V49"/>
      <c r="W49"/>
      <c r="X49" s="3"/>
      <c r="Y49" s="3"/>
      <c r="Z49" s="3"/>
      <c r="AA49" s="3"/>
      <c r="AB49" s="3"/>
      <c r="AC49" s="3"/>
      <c r="AD49" s="3"/>
      <c r="AE49" s="3"/>
      <c r="AF49" s="3"/>
      <c r="AG49" s="3"/>
      <c r="AH49" s="88"/>
      <c r="AI49" s="88"/>
      <c r="AJ49" s="88"/>
      <c r="AK49" s="88"/>
      <c r="AL49" s="88"/>
      <c r="AM49" s="4"/>
      <c r="AN49" s="4"/>
      <c r="AO49" s="11"/>
      <c r="AP49" s="11"/>
      <c r="AQ49"/>
      <c r="AR49"/>
      <c r="AS49"/>
      <c r="AT49" s="4"/>
      <c r="AU49" s="11"/>
      <c r="AV49" s="11"/>
      <c r="AW49" s="11"/>
      <c r="AX49" s="11"/>
      <c r="AY49" s="11"/>
      <c r="AZ49" s="11"/>
      <c r="BA49" s="11"/>
      <c r="BB49" s="4"/>
      <c r="BC49" s="11"/>
      <c r="BD49" s="11"/>
      <c r="BE49" s="11"/>
      <c r="BF49" s="11"/>
      <c r="BG49" s="11"/>
      <c r="BH49" s="11"/>
      <c r="BI49" s="11"/>
      <c r="BJ49"/>
      <c r="BK49" s="1"/>
      <c r="BL49" s="1"/>
      <c r="BM49" s="1"/>
      <c r="BN49"/>
      <c r="BO49" s="1"/>
      <c r="BP49"/>
      <c r="BQ49"/>
    </row>
    <row r="50" spans="1:69" s="144" customFormat="1">
      <c r="A50" s="147"/>
      <c r="B50" s="163"/>
      <c r="C50" s="163"/>
      <c r="D50" s="163"/>
      <c r="E50" s="163"/>
      <c r="F50" s="163"/>
      <c r="G50" s="163"/>
      <c r="H50" s="163"/>
      <c r="I50" s="163"/>
      <c r="J50" s="163"/>
      <c r="K50" s="163"/>
      <c r="L50" s="1"/>
      <c r="M50" s="2"/>
      <c r="N50" s="3"/>
      <c r="O50" s="3"/>
      <c r="P50" s="3"/>
      <c r="Q50" s="3"/>
      <c r="R50" s="3"/>
      <c r="S50" s="3"/>
      <c r="T50" s="3"/>
      <c r="U50" s="3"/>
      <c r="V50"/>
      <c r="W50"/>
      <c r="X50" s="3"/>
      <c r="Y50" s="3"/>
      <c r="Z50" s="3"/>
      <c r="AA50" s="3"/>
      <c r="AB50" s="3"/>
      <c r="AC50" s="3"/>
      <c r="AD50" s="3"/>
      <c r="AE50" s="3"/>
      <c r="AF50" s="3"/>
      <c r="AG50" s="3"/>
      <c r="AH50" s="88"/>
      <c r="AI50" s="88"/>
      <c r="AJ50" s="88"/>
      <c r="AK50" s="88"/>
      <c r="AL50" s="88"/>
      <c r="AM50" s="4"/>
      <c r="AN50" s="4"/>
      <c r="AO50" s="11"/>
      <c r="AP50" s="11"/>
      <c r="AQ50"/>
      <c r="AR50"/>
      <c r="AS50"/>
      <c r="AT50" s="4"/>
      <c r="AU50" s="11"/>
      <c r="AV50" s="11"/>
      <c r="AW50" s="11"/>
      <c r="AX50" s="11"/>
      <c r="AY50" s="11"/>
      <c r="AZ50" s="11"/>
      <c r="BA50" s="11"/>
      <c r="BB50" s="4"/>
      <c r="BC50" s="11"/>
      <c r="BD50" s="11"/>
      <c r="BE50" s="11"/>
      <c r="BF50" s="11"/>
      <c r="BG50" s="11"/>
      <c r="BH50" s="11"/>
      <c r="BI50" s="11"/>
      <c r="BJ50"/>
      <c r="BK50" s="1"/>
      <c r="BL50" s="1"/>
      <c r="BM50" s="1"/>
      <c r="BN50"/>
      <c r="BO50" s="1"/>
      <c r="BP50"/>
      <c r="BQ50"/>
    </row>
    <row r="51" spans="1:69" s="144" customFormat="1">
      <c r="A51" s="147"/>
      <c r="B51" s="163"/>
      <c r="C51" s="163"/>
      <c r="D51" s="163"/>
      <c r="E51" s="163"/>
      <c r="F51" s="163"/>
      <c r="G51" s="163"/>
      <c r="H51" s="163"/>
      <c r="I51" s="163"/>
      <c r="J51" s="163"/>
      <c r="K51" s="163"/>
      <c r="L51" s="163"/>
      <c r="M51" s="2"/>
      <c r="N51" s="3"/>
      <c r="O51" s="3"/>
      <c r="P51" s="3"/>
      <c r="Q51" s="3"/>
      <c r="R51" s="3"/>
      <c r="S51" s="3"/>
      <c r="T51" s="149"/>
      <c r="U51" s="149"/>
      <c r="X51" s="149"/>
      <c r="Y51" s="149"/>
      <c r="Z51" s="149"/>
      <c r="AA51" s="149"/>
      <c r="AB51" s="149"/>
      <c r="AC51" s="149"/>
      <c r="AD51" s="149"/>
      <c r="AE51" s="149"/>
      <c r="AF51" s="149"/>
      <c r="AG51" s="149"/>
      <c r="AH51" s="150"/>
      <c r="AI51" s="150"/>
      <c r="AJ51" s="150"/>
      <c r="AK51" s="150"/>
      <c r="AL51" s="150"/>
      <c r="AM51" s="151"/>
      <c r="AN51" s="151"/>
      <c r="AO51" s="152"/>
      <c r="AP51" s="152"/>
      <c r="AT51" s="151"/>
      <c r="AU51" s="152"/>
      <c r="AV51" s="152"/>
      <c r="AW51" s="152"/>
      <c r="AX51" s="152"/>
      <c r="AY51" s="152"/>
      <c r="AZ51" s="152"/>
      <c r="BA51" s="152"/>
      <c r="BB51" s="151"/>
      <c r="BC51" s="152"/>
      <c r="BD51" s="152"/>
      <c r="BE51" s="152"/>
      <c r="BF51" s="152"/>
      <c r="BG51" s="152"/>
      <c r="BH51" s="152"/>
      <c r="BI51" s="152"/>
      <c r="BK51" s="163"/>
      <c r="BL51" s="163"/>
      <c r="BM51" s="163"/>
      <c r="BO51" s="163"/>
    </row>
    <row r="52" spans="1:69" s="144" customFormat="1">
      <c r="A52" s="163"/>
      <c r="B52" s="163"/>
      <c r="C52" s="163"/>
      <c r="D52" s="163"/>
      <c r="E52" s="163"/>
      <c r="F52" s="163"/>
      <c r="G52" s="163"/>
      <c r="H52" s="163"/>
      <c r="I52" s="163"/>
      <c r="J52" s="163"/>
      <c r="K52" s="163"/>
      <c r="L52" s="163"/>
      <c r="M52" s="2"/>
      <c r="N52" s="3"/>
      <c r="O52" s="3"/>
      <c r="P52" s="3"/>
      <c r="Q52" s="3"/>
      <c r="R52" s="3"/>
      <c r="S52" s="3"/>
      <c r="T52" s="149"/>
      <c r="U52" s="149"/>
      <c r="X52" s="149"/>
      <c r="Y52" s="149"/>
      <c r="Z52" s="149"/>
      <c r="AA52" s="149"/>
      <c r="AB52" s="149"/>
      <c r="AC52" s="149"/>
      <c r="AD52" s="149"/>
      <c r="AE52" s="149"/>
      <c r="AF52" s="149"/>
      <c r="AG52" s="149"/>
      <c r="AH52" s="150"/>
      <c r="AI52" s="150"/>
      <c r="AJ52" s="150"/>
      <c r="AK52" s="150"/>
      <c r="AL52" s="150"/>
      <c r="AM52" s="151"/>
      <c r="AN52" s="151"/>
      <c r="AO52" s="152"/>
      <c r="AP52" s="152"/>
      <c r="AT52" s="151"/>
      <c r="AU52" s="152"/>
      <c r="AV52" s="152"/>
      <c r="AW52" s="152"/>
      <c r="AX52" s="152"/>
      <c r="AY52" s="152"/>
      <c r="AZ52" s="152"/>
      <c r="BA52" s="152"/>
      <c r="BB52" s="151"/>
      <c r="BC52" s="152"/>
      <c r="BD52" s="152"/>
      <c r="BE52" s="152"/>
      <c r="BF52" s="152"/>
      <c r="BG52" s="152"/>
      <c r="BH52" s="152"/>
      <c r="BI52" s="152"/>
      <c r="BK52" s="163"/>
      <c r="BL52" s="163"/>
      <c r="BM52" s="163"/>
      <c r="BO52" s="163"/>
    </row>
    <row r="53" spans="1:69" s="153" customFormat="1" ht="14.25" customHeight="1">
      <c r="A53" s="163"/>
      <c r="K53" s="163"/>
      <c r="L53" s="163"/>
      <c r="M53" s="2"/>
      <c r="N53" s="3"/>
      <c r="O53" s="3"/>
      <c r="P53" s="3"/>
      <c r="Q53" s="3"/>
      <c r="R53" s="3"/>
      <c r="S53" s="3"/>
      <c r="T53" s="149"/>
      <c r="U53" s="149"/>
      <c r="V53" s="144"/>
      <c r="W53" s="144"/>
      <c r="X53" s="149"/>
      <c r="Y53" s="149"/>
      <c r="Z53" s="149"/>
      <c r="AA53" s="149"/>
      <c r="AB53" s="149"/>
      <c r="AC53" s="149"/>
      <c r="AD53" s="149"/>
      <c r="AE53" s="149"/>
      <c r="AF53" s="149"/>
      <c r="AG53" s="149"/>
      <c r="AH53" s="150"/>
      <c r="AI53" s="150"/>
      <c r="AJ53" s="150"/>
      <c r="AK53" s="150"/>
      <c r="AL53" s="150"/>
      <c r="AM53" s="151"/>
      <c r="AN53" s="151"/>
      <c r="AO53" s="152"/>
      <c r="AP53" s="152"/>
      <c r="AQ53" s="144"/>
      <c r="AR53" s="144"/>
      <c r="AS53" s="144"/>
      <c r="AT53" s="151"/>
      <c r="AU53" s="152"/>
      <c r="AV53" s="152"/>
      <c r="AW53" s="152"/>
      <c r="AX53" s="152"/>
      <c r="AY53" s="152"/>
      <c r="AZ53" s="152"/>
      <c r="BA53" s="152"/>
      <c r="BB53" s="151"/>
      <c r="BC53" s="152"/>
      <c r="BD53" s="152"/>
      <c r="BE53" s="152"/>
      <c r="BF53" s="152"/>
      <c r="BG53" s="152"/>
      <c r="BH53" s="152"/>
      <c r="BI53" s="152"/>
      <c r="BJ53" s="144"/>
      <c r="BK53" s="163"/>
      <c r="BL53" s="163"/>
      <c r="BM53" s="163"/>
      <c r="BN53" s="144"/>
      <c r="BO53" s="163"/>
    </row>
    <row r="54" spans="1:69" s="153" customFormat="1">
      <c r="A54" s="163"/>
      <c r="K54" s="163"/>
      <c r="L54" s="163"/>
      <c r="M54" s="148"/>
      <c r="N54" s="149"/>
      <c r="O54" s="149"/>
      <c r="P54" s="149"/>
      <c r="Q54" s="149"/>
      <c r="R54" s="149"/>
      <c r="S54" s="149"/>
      <c r="T54" s="149"/>
      <c r="U54" s="149"/>
      <c r="V54" s="144"/>
      <c r="W54" s="144"/>
      <c r="X54" s="149"/>
      <c r="Y54" s="149"/>
      <c r="Z54" s="149"/>
      <c r="AA54" s="149"/>
      <c r="AB54" s="149"/>
      <c r="AC54" s="149"/>
      <c r="AD54" s="149"/>
      <c r="AE54" s="149"/>
      <c r="AF54" s="149"/>
      <c r="AG54" s="149"/>
      <c r="AH54" s="150"/>
      <c r="AI54" s="150"/>
      <c r="AJ54" s="150"/>
      <c r="AK54" s="150"/>
      <c r="AL54" s="150"/>
      <c r="AM54" s="151"/>
      <c r="AN54" s="151"/>
      <c r="AO54" s="152"/>
      <c r="AP54" s="152"/>
      <c r="AQ54" s="144"/>
      <c r="AR54" s="144"/>
      <c r="AS54" s="144"/>
      <c r="AT54" s="151"/>
      <c r="AU54" s="152"/>
      <c r="AV54" s="152"/>
      <c r="AW54" s="152"/>
      <c r="AX54" s="152"/>
      <c r="AY54" s="152"/>
      <c r="AZ54" s="152"/>
      <c r="BA54" s="152"/>
      <c r="BB54" s="151"/>
      <c r="BC54" s="152"/>
      <c r="BD54" s="152"/>
      <c r="BE54" s="152"/>
      <c r="BF54" s="152"/>
      <c r="BG54" s="152"/>
      <c r="BH54" s="152"/>
      <c r="BI54" s="152"/>
      <c r="BJ54" s="144"/>
      <c r="BK54" s="163"/>
      <c r="BL54" s="163"/>
      <c r="BM54" s="163"/>
      <c r="BN54" s="144"/>
      <c r="BO54" s="163"/>
    </row>
    <row r="55" spans="1:69" s="153" customFormat="1" ht="16.5" customHeight="1">
      <c r="A55" s="163"/>
      <c r="K55" s="163"/>
      <c r="L55" s="163"/>
      <c r="M55" s="148"/>
      <c r="N55" s="149"/>
      <c r="O55" s="149"/>
      <c r="P55" s="149"/>
      <c r="Q55" s="149"/>
      <c r="R55" s="149"/>
      <c r="S55" s="149"/>
      <c r="T55" s="149"/>
      <c r="U55" s="149"/>
      <c r="V55" s="144"/>
      <c r="W55" s="144"/>
      <c r="X55" s="149"/>
      <c r="Y55" s="149"/>
      <c r="Z55" s="149"/>
      <c r="AA55" s="149"/>
      <c r="AB55" s="149"/>
      <c r="AC55" s="149"/>
      <c r="AD55" s="149"/>
      <c r="AE55" s="149"/>
      <c r="AF55" s="149"/>
      <c r="AG55" s="149"/>
      <c r="AH55" s="150"/>
      <c r="AI55" s="150"/>
      <c r="AJ55" s="150"/>
      <c r="AK55" s="150"/>
      <c r="AL55" s="150"/>
      <c r="AM55" s="151"/>
      <c r="AN55" s="151"/>
      <c r="AO55" s="152"/>
      <c r="AP55" s="152"/>
      <c r="AQ55" s="144"/>
      <c r="AR55" s="144"/>
      <c r="AS55" s="144"/>
      <c r="AT55" s="151"/>
      <c r="AU55" s="152"/>
      <c r="AV55" s="152"/>
      <c r="AW55" s="152"/>
      <c r="AX55" s="152"/>
      <c r="AY55" s="152"/>
      <c r="AZ55" s="152"/>
      <c r="BA55" s="152"/>
      <c r="BB55" s="151"/>
      <c r="BC55" s="152"/>
      <c r="BD55" s="152"/>
      <c r="BE55" s="152"/>
      <c r="BF55" s="152"/>
      <c r="BG55" s="152"/>
      <c r="BH55" s="152"/>
      <c r="BI55" s="152"/>
      <c r="BJ55" s="144"/>
      <c r="BK55" s="163"/>
      <c r="BL55" s="163"/>
      <c r="BM55" s="163"/>
      <c r="BN55" s="144"/>
      <c r="BO55" s="163"/>
    </row>
    <row r="56" spans="1:69" s="153" customFormat="1" ht="16.5" customHeight="1">
      <c r="A56" s="163"/>
      <c r="K56" s="163"/>
      <c r="L56" s="163"/>
      <c r="M56" s="148"/>
      <c r="N56" s="149"/>
      <c r="O56" s="149"/>
      <c r="P56" s="149"/>
      <c r="Q56" s="149"/>
      <c r="R56" s="149"/>
      <c r="S56" s="149"/>
      <c r="T56" s="149"/>
      <c r="U56" s="149"/>
      <c r="V56" s="144"/>
      <c r="W56" s="144"/>
      <c r="X56" s="149"/>
      <c r="Y56" s="149"/>
      <c r="Z56" s="149"/>
      <c r="AA56" s="149"/>
      <c r="AB56" s="149"/>
      <c r="AC56" s="149"/>
      <c r="AD56" s="149"/>
      <c r="AE56" s="149"/>
      <c r="AF56" s="149"/>
      <c r="AG56" s="149"/>
      <c r="AH56" s="150"/>
      <c r="AI56" s="150"/>
      <c r="AJ56" s="150"/>
      <c r="AK56" s="150"/>
      <c r="AL56" s="150"/>
      <c r="AM56" s="151"/>
      <c r="AN56" s="151"/>
      <c r="AO56" s="152"/>
      <c r="AP56" s="152"/>
      <c r="AQ56" s="144"/>
      <c r="AR56" s="144"/>
      <c r="AS56" s="144"/>
      <c r="AT56" s="151"/>
      <c r="AU56" s="152"/>
      <c r="AV56" s="152"/>
      <c r="AW56" s="152"/>
      <c r="AX56" s="152"/>
      <c r="AY56" s="152"/>
      <c r="AZ56" s="152"/>
      <c r="BA56" s="152"/>
      <c r="BB56" s="151"/>
      <c r="BC56" s="152"/>
      <c r="BD56" s="152"/>
      <c r="BE56" s="152"/>
      <c r="BF56" s="152"/>
      <c r="BG56" s="152"/>
      <c r="BH56" s="152"/>
      <c r="BI56" s="152"/>
      <c r="BJ56" s="144"/>
      <c r="BK56" s="163"/>
      <c r="BL56" s="163"/>
      <c r="BM56" s="163"/>
      <c r="BN56" s="144"/>
      <c r="BO56" s="163"/>
    </row>
    <row r="57" spans="1:69" s="153" customFormat="1" ht="16.5" customHeight="1">
      <c r="A57" s="163"/>
      <c r="K57" s="163"/>
      <c r="L57" s="163"/>
      <c r="M57" s="148"/>
      <c r="N57" s="149"/>
      <c r="O57" s="149"/>
      <c r="P57" s="149"/>
      <c r="Q57" s="149"/>
      <c r="R57" s="149"/>
      <c r="S57" s="149"/>
      <c r="T57" s="149"/>
      <c r="U57" s="149"/>
      <c r="V57" s="144"/>
      <c r="W57" s="144"/>
      <c r="X57" s="149"/>
      <c r="Y57" s="149"/>
      <c r="Z57" s="149"/>
      <c r="AA57" s="149"/>
      <c r="AB57" s="149"/>
      <c r="AC57" s="149"/>
      <c r="AD57" s="149"/>
      <c r="AE57" s="149"/>
      <c r="AF57" s="149"/>
      <c r="AG57" s="149"/>
      <c r="AH57" s="150"/>
      <c r="AI57" s="150"/>
      <c r="AJ57" s="150"/>
      <c r="AK57" s="150"/>
      <c r="AL57" s="150"/>
      <c r="AM57" s="151"/>
      <c r="AN57" s="151"/>
      <c r="AO57" s="152"/>
      <c r="AP57" s="152"/>
      <c r="AQ57" s="144"/>
      <c r="AR57" s="144"/>
      <c r="AS57" s="144"/>
      <c r="AT57" s="151"/>
      <c r="AU57" s="152"/>
      <c r="AV57" s="152"/>
      <c r="AW57" s="152"/>
      <c r="AX57" s="152"/>
      <c r="AY57" s="152"/>
      <c r="AZ57" s="152"/>
      <c r="BA57" s="152"/>
      <c r="BB57" s="151"/>
      <c r="BC57" s="152"/>
      <c r="BD57" s="152"/>
      <c r="BE57" s="152"/>
      <c r="BF57" s="152"/>
      <c r="BG57" s="152"/>
      <c r="BH57" s="152"/>
      <c r="BI57" s="152"/>
      <c r="BJ57" s="144"/>
      <c r="BK57" s="163"/>
      <c r="BL57" s="163"/>
      <c r="BM57" s="163"/>
      <c r="BN57" s="144"/>
      <c r="BO57" s="163"/>
    </row>
    <row r="58" spans="1:69" s="153" customFormat="1" ht="16.5" customHeight="1">
      <c r="A58" s="163"/>
      <c r="K58" s="163"/>
      <c r="L58" s="163"/>
      <c r="M58" s="148"/>
      <c r="N58" s="149"/>
      <c r="O58" s="149"/>
      <c r="P58" s="149"/>
      <c r="Q58" s="149"/>
      <c r="R58" s="149"/>
      <c r="S58" s="149"/>
      <c r="T58" s="149"/>
      <c r="U58" s="149"/>
      <c r="V58" s="144"/>
      <c r="W58" s="144"/>
      <c r="X58" s="149"/>
      <c r="Y58" s="149"/>
      <c r="Z58" s="149"/>
      <c r="AA58" s="149"/>
      <c r="AB58" s="149"/>
      <c r="AC58" s="149"/>
      <c r="AD58" s="149"/>
      <c r="AE58" s="149"/>
      <c r="AF58" s="149"/>
      <c r="AG58" s="149"/>
      <c r="AH58" s="150"/>
      <c r="AI58" s="150"/>
      <c r="AJ58" s="150"/>
      <c r="AK58" s="150"/>
      <c r="AL58" s="150"/>
      <c r="AM58" s="151"/>
      <c r="AN58" s="151"/>
      <c r="AO58" s="152"/>
      <c r="AP58" s="152"/>
      <c r="AQ58" s="144"/>
      <c r="AR58" s="144"/>
      <c r="AS58" s="144"/>
      <c r="AT58" s="151"/>
      <c r="AU58" s="152"/>
      <c r="AV58" s="152"/>
      <c r="AW58" s="152"/>
      <c r="AX58" s="152"/>
      <c r="AY58" s="152"/>
      <c r="AZ58" s="152"/>
      <c r="BA58" s="152"/>
      <c r="BB58" s="151"/>
      <c r="BC58" s="152"/>
      <c r="BD58" s="152"/>
      <c r="BE58" s="152"/>
      <c r="BF58" s="152"/>
      <c r="BG58" s="152"/>
      <c r="BH58" s="152"/>
      <c r="BI58" s="152"/>
      <c r="BJ58" s="144"/>
      <c r="BK58" s="163"/>
      <c r="BL58" s="163"/>
      <c r="BM58" s="163"/>
      <c r="BN58" s="144"/>
      <c r="BO58" s="163"/>
    </row>
    <row r="59" spans="1:69" s="153" customFormat="1" ht="16.5" customHeight="1">
      <c r="A59" s="163"/>
      <c r="K59" s="163"/>
      <c r="L59" s="163"/>
      <c r="M59" s="148"/>
      <c r="N59" s="149"/>
      <c r="O59" s="149"/>
      <c r="P59" s="149"/>
      <c r="Q59" s="149"/>
      <c r="R59" s="149"/>
      <c r="S59" s="149"/>
      <c r="T59" s="149"/>
      <c r="U59" s="149"/>
      <c r="V59" s="144"/>
      <c r="W59" s="144"/>
      <c r="X59" s="149"/>
      <c r="Y59" s="149"/>
      <c r="Z59" s="149"/>
      <c r="AA59" s="149"/>
      <c r="AB59" s="149"/>
      <c r="AC59" s="149"/>
      <c r="AD59" s="149"/>
      <c r="AE59" s="149"/>
      <c r="AF59" s="149"/>
      <c r="AG59" s="149"/>
      <c r="AH59" s="150"/>
      <c r="AI59" s="150"/>
      <c r="AJ59" s="150"/>
      <c r="AK59" s="150"/>
      <c r="AL59" s="150"/>
      <c r="AM59" s="151"/>
      <c r="AN59" s="151"/>
      <c r="AO59" s="152"/>
      <c r="AP59" s="152"/>
      <c r="AQ59" s="144"/>
      <c r="AR59" s="144"/>
      <c r="AS59" s="144"/>
      <c r="AT59" s="151"/>
      <c r="AU59" s="152"/>
      <c r="AV59" s="152"/>
      <c r="AW59" s="152"/>
      <c r="AX59" s="152"/>
      <c r="AY59" s="152"/>
      <c r="AZ59" s="152"/>
      <c r="BA59" s="152"/>
      <c r="BB59" s="151"/>
      <c r="BC59" s="152"/>
      <c r="BD59" s="152"/>
      <c r="BE59" s="152"/>
      <c r="BF59" s="152"/>
      <c r="BG59" s="152"/>
      <c r="BH59" s="152"/>
      <c r="BI59" s="152"/>
      <c r="BJ59" s="144"/>
      <c r="BK59" s="163"/>
      <c r="BL59" s="163"/>
      <c r="BM59" s="163"/>
      <c r="BN59" s="144"/>
      <c r="BO59" s="163"/>
    </row>
    <row r="60" spans="1:69" s="153" customFormat="1">
      <c r="A60" s="163"/>
      <c r="B60" s="163"/>
      <c r="C60" s="163"/>
      <c r="D60" s="163"/>
      <c r="E60" s="163"/>
      <c r="F60" s="163"/>
      <c r="G60" s="163"/>
      <c r="H60" s="163"/>
      <c r="I60" s="163"/>
      <c r="J60" s="163"/>
      <c r="K60" s="163"/>
      <c r="L60" s="163"/>
      <c r="M60" s="148"/>
      <c r="N60" s="149"/>
      <c r="O60" s="149"/>
      <c r="P60" s="149"/>
      <c r="Q60" s="149"/>
      <c r="R60" s="149"/>
      <c r="S60" s="149"/>
      <c r="T60" s="149"/>
      <c r="U60" s="149"/>
      <c r="V60" s="144"/>
      <c r="W60" s="144"/>
      <c r="X60" s="149"/>
      <c r="Y60" s="149"/>
      <c r="Z60" s="149"/>
      <c r="AA60" s="149"/>
      <c r="AB60" s="149"/>
      <c r="AC60" s="149"/>
      <c r="AD60" s="149"/>
      <c r="AE60" s="149"/>
      <c r="AF60" s="149"/>
      <c r="AG60" s="149"/>
      <c r="AH60" s="150"/>
      <c r="AI60" s="150"/>
      <c r="AJ60" s="150"/>
      <c r="AK60" s="150"/>
      <c r="AL60" s="150"/>
      <c r="AM60" s="151"/>
      <c r="AN60" s="151"/>
      <c r="AO60" s="152"/>
      <c r="AP60" s="152"/>
      <c r="AQ60" s="144"/>
      <c r="AR60" s="144"/>
      <c r="AS60" s="144"/>
      <c r="AT60" s="151"/>
      <c r="AU60" s="152"/>
      <c r="AV60" s="152"/>
      <c r="AW60" s="152"/>
      <c r="AX60" s="152"/>
      <c r="AY60" s="152"/>
      <c r="AZ60" s="152"/>
      <c r="BA60" s="152"/>
      <c r="BB60" s="151"/>
      <c r="BC60" s="152"/>
      <c r="BD60" s="152"/>
      <c r="BE60" s="152"/>
      <c r="BF60" s="152"/>
      <c r="BG60" s="152"/>
      <c r="BH60" s="152"/>
      <c r="BI60" s="152"/>
      <c r="BJ60" s="144"/>
      <c r="BK60" s="163"/>
      <c r="BL60" s="163"/>
      <c r="BM60" s="163"/>
      <c r="BN60" s="144"/>
      <c r="BO60" s="163"/>
    </row>
    <row r="61" spans="1:69">
      <c r="V61" s="144"/>
      <c r="W61" s="144"/>
      <c r="AQ61" s="144"/>
      <c r="AR61" s="144"/>
      <c r="AS61" s="144"/>
    </row>
    <row r="62" spans="1:69">
      <c r="AQ62" s="144"/>
      <c r="AR62" s="144"/>
      <c r="AS62" s="144"/>
    </row>
    <row r="63" spans="1:69">
      <c r="AQ63" s="144"/>
      <c r="AR63" s="144"/>
      <c r="AS63" s="144"/>
    </row>
  </sheetData>
  <sheetProtection algorithmName="SHA-512" hashValue="Zw3bpEaM64KgKYjePKJt3E8XHhry+PllGsRWRO9ohv8LcTcoZvphiel7KwHDTKFhW8IQ+PJz4xn/N1fciaRIoQ==" saltValue="6tHJHwrhj6d0hqYAuWmQOQ==" spinCount="100000" sheet="1" selectLockedCells="1"/>
  <mergeCells count="13">
    <mergeCell ref="AE18:AF18"/>
    <mergeCell ref="B25:C25"/>
    <mergeCell ref="E25:G26"/>
    <mergeCell ref="B26:C26"/>
    <mergeCell ref="G19:H21"/>
    <mergeCell ref="AE19:AF21"/>
    <mergeCell ref="B15:G15"/>
    <mergeCell ref="B1:D2"/>
    <mergeCell ref="G2:G3"/>
    <mergeCell ref="B3:D3"/>
    <mergeCell ref="B27:C27"/>
    <mergeCell ref="B16:G16"/>
    <mergeCell ref="G17:H18"/>
  </mergeCells>
  <phoneticPr fontId="2"/>
  <dataValidations count="3">
    <dataValidation type="list" imeMode="disabled" allowBlank="1" showInputMessage="1" showErrorMessage="1" errorTitle="ＮＧ" error="プルダウンから選択してください" sqref="C6" xr:uid="{00000000-0002-0000-0000-000000000000}">
      <formula1>$BJ$6:$BJ$11</formula1>
    </dataValidation>
    <dataValidation type="list" imeMode="disabled" allowBlank="1" showInputMessage="1" showErrorMessage="1" error="プルダウンから選択してください" sqref="C7:C13" xr:uid="{00000000-0002-0000-0000-000001000000}">
      <formula1>$BJ$6:$BJ$11</formula1>
    </dataValidation>
    <dataValidation imeMode="disabled" allowBlank="1" showInputMessage="1" showErrorMessage="1" sqref="D8:D13 D6 E6:I13" xr:uid="{00000000-0002-0000-0000-000002000000}"/>
  </dataValidations>
  <hyperlinks>
    <hyperlink ref="G2" location="入力マニュアル!F1" display="入力マニュアルはこちら" xr:uid="{00000000-0004-0000-0000-000000000000}"/>
    <hyperlink ref="G2:G3" location="入力マニュアル!I1" display="入力マニュアルはこちら" xr:uid="{00000000-0004-0000-0000-000001000000}"/>
    <hyperlink ref="B3:D3" location="'R8試算表'!B30" display="※使用前に注意事項を読んでください。" xr:uid="{00000000-0004-0000-0000-000002000000}"/>
  </hyperlinks>
  <pageMargins left="0.74803149606299213" right="0.55118110236220474" top="0.39370078740157483" bottom="0.19685039370078741" header="0.27559055118110237" footer="0.31496062992125984"/>
  <pageSetup paperSize="9" scale="81"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2"/>
  <sheetViews>
    <sheetView zoomScale="85" zoomScaleNormal="85" zoomScaleSheetLayoutView="85" workbookViewId="0">
      <selection activeCell="I1" sqref="I1"/>
    </sheetView>
  </sheetViews>
  <sheetFormatPr defaultColWidth="9" defaultRowHeight="25.5" customHeight="1"/>
  <cols>
    <col min="1" max="1" width="5" style="167" customWidth="1"/>
    <col min="2" max="16384" width="9" style="167"/>
  </cols>
  <sheetData>
    <row r="1" spans="1:9" ht="25.5" customHeight="1">
      <c r="A1" s="165"/>
      <c r="B1" s="166" t="s">
        <v>66</v>
      </c>
      <c r="H1" s="145"/>
      <c r="I1" s="249"/>
    </row>
    <row r="2" spans="1:9" ht="15.75" customHeight="1"/>
    <row r="3" spans="1:9" ht="20.25" customHeight="1">
      <c r="B3" s="168" t="s">
        <v>67</v>
      </c>
    </row>
    <row r="4" spans="1:9" s="168" customFormat="1" ht="20.25" customHeight="1">
      <c r="B4" s="168" t="s">
        <v>108</v>
      </c>
    </row>
    <row r="5" spans="1:9" s="168" customFormat="1" ht="20.25" customHeight="1">
      <c r="B5" s="168" t="s">
        <v>97</v>
      </c>
    </row>
    <row r="6" spans="1:9" s="168" customFormat="1" ht="20.25" customHeight="1">
      <c r="B6" s="168" t="s">
        <v>98</v>
      </c>
    </row>
    <row r="7" spans="1:9" s="168" customFormat="1" ht="20.25" customHeight="1">
      <c r="B7" s="168" t="s">
        <v>68</v>
      </c>
    </row>
    <row r="8" spans="1:9" s="168" customFormat="1" ht="20.25" customHeight="1">
      <c r="B8" s="168" t="s">
        <v>99</v>
      </c>
    </row>
    <row r="9" spans="1:9" s="168" customFormat="1" ht="20.25" customHeight="1">
      <c r="B9" s="168" t="s">
        <v>124</v>
      </c>
    </row>
    <row r="10" spans="1:9" s="168" customFormat="1" ht="20.25" customHeight="1">
      <c r="B10" s="168" t="s">
        <v>109</v>
      </c>
    </row>
    <row r="11" spans="1:9" s="168" customFormat="1" ht="20.25" customHeight="1"/>
    <row r="12" spans="1:9" s="168" customFormat="1" ht="20.25" customHeight="1">
      <c r="B12" s="168" t="s">
        <v>69</v>
      </c>
    </row>
    <row r="29" spans="7:7" ht="25.5" customHeight="1">
      <c r="G29" s="249"/>
    </row>
    <row r="52" spans="12:14" ht="25.5" customHeight="1">
      <c r="L52" s="144"/>
      <c r="N52" s="145"/>
    </row>
  </sheetData>
  <sheetProtection algorithmName="SHA-512" hashValue="zPyGFDUA0/oBD/Ai6kgrVyGtV+lMvNyjBJXUinxtCyYhuRQIi3cyILA7eGFog6DI6I7PdJ6GL5xXbWOIv1j/2Q==" saltValue="1o3XMIWqM7jTeaRwjeVlKQ==" spinCount="100000" sheet="1" selectLockedCells="1"/>
  <phoneticPr fontId="2"/>
  <pageMargins left="0.82677165354330717" right="0.62992125984251968" top="0.55118110236220474" bottom="0.35433070866141736" header="0.31496062992125984" footer="0.31496062992125984"/>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R8試算表</vt:lpstr>
      <vt:lpstr>入力マニュアル</vt:lpstr>
      <vt:lpstr>'R8試算表'!Print_Area</vt:lpstr>
      <vt:lpstr>入力マニュアル!Print_Area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内野　佑美</cp:lastModifiedBy>
  <cp:lastPrinted>2025-03-04T06:33:36Z</cp:lastPrinted>
  <dcterms:created xsi:type="dcterms:W3CDTF">2021-03-04T13:22:18Z</dcterms:created>
  <dcterms:modified xsi:type="dcterms:W3CDTF">2026-06-16T02:58:03Z</dcterms:modified>
</cp:coreProperties>
</file>