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180" windowWidth="13200" windowHeight="7875" activeTab="0"/>
  </bookViews>
  <sheets>
    <sheet name="１世帯と人口" sheetId="1" r:id="rId1"/>
    <sheet name="２内訳" sheetId="2" r:id="rId2"/>
  </sheets>
  <definedNames>
    <definedName name="_xlnm.Print_Area" localSheetId="0">'１世帯と人口'!$A$1:$AB$72</definedName>
    <definedName name="_xlnm.Print_Area" localSheetId="1">'２内訳'!$A$1:$N$34</definedName>
  </definedNames>
  <calcPr fullCalcOnLoad="1"/>
</workbook>
</file>

<file path=xl/sharedStrings.xml><?xml version="1.0" encoding="utf-8"?>
<sst xmlns="http://schemas.openxmlformats.org/spreadsheetml/2006/main" count="259" uniqueCount="126">
  <si>
    <t>区別</t>
  </si>
  <si>
    <t>合計</t>
  </si>
  <si>
    <t>世帯数</t>
  </si>
  <si>
    <t>人　　　　　　口</t>
  </si>
  <si>
    <t>男</t>
  </si>
  <si>
    <t>女</t>
  </si>
  <si>
    <t>計</t>
  </si>
  <si>
    <t>沢</t>
  </si>
  <si>
    <t>区</t>
  </si>
  <si>
    <t>別</t>
  </si>
  <si>
    <t>世帯</t>
  </si>
  <si>
    <t>団地</t>
  </si>
  <si>
    <t>狭山</t>
  </si>
  <si>
    <t>入間川</t>
  </si>
  <si>
    <t>入間川１丁目</t>
  </si>
  <si>
    <t>入間川２丁目</t>
  </si>
  <si>
    <t>入間川３丁目</t>
  </si>
  <si>
    <t>入間川４丁目</t>
  </si>
  <si>
    <t>稲荷山１丁目</t>
  </si>
  <si>
    <t>稲荷山２丁目</t>
  </si>
  <si>
    <t>祇園</t>
  </si>
  <si>
    <t>中央１丁目</t>
  </si>
  <si>
    <t>中央２丁目</t>
  </si>
  <si>
    <t>中央３丁目</t>
  </si>
  <si>
    <t>中央４丁目</t>
  </si>
  <si>
    <t>富士見１丁目</t>
  </si>
  <si>
    <t>富士見２丁目</t>
  </si>
  <si>
    <t>入</t>
  </si>
  <si>
    <t>間</t>
  </si>
  <si>
    <t>川</t>
  </si>
  <si>
    <t>大字北入曽</t>
  </si>
  <si>
    <t>大字南入曽</t>
  </si>
  <si>
    <t>大字水野</t>
  </si>
  <si>
    <t>堀</t>
  </si>
  <si>
    <t>兼</t>
  </si>
  <si>
    <t>大字堀兼</t>
  </si>
  <si>
    <t>大字上赤坂</t>
  </si>
  <si>
    <t>大字中新田</t>
  </si>
  <si>
    <t>大字青柳</t>
  </si>
  <si>
    <t>大字加佐志</t>
  </si>
  <si>
    <t>大字東三ツ木</t>
  </si>
  <si>
    <t>奥</t>
  </si>
  <si>
    <t>富</t>
  </si>
  <si>
    <t>大字上奥富</t>
  </si>
  <si>
    <t>大字下奥富</t>
  </si>
  <si>
    <t>大字柏原新田</t>
  </si>
  <si>
    <t>柏</t>
  </si>
  <si>
    <t>原</t>
  </si>
  <si>
    <t>大字上広瀬</t>
  </si>
  <si>
    <t>大字下広瀬</t>
  </si>
  <si>
    <t>広瀬１丁目</t>
  </si>
  <si>
    <t>広瀬２丁目</t>
  </si>
  <si>
    <t>広瀬３丁目</t>
  </si>
  <si>
    <t>広瀬東１丁目</t>
  </si>
  <si>
    <t>広瀬東２丁目</t>
  </si>
  <si>
    <t>広瀬東３丁目</t>
  </si>
  <si>
    <t>広瀬東４丁目</t>
  </si>
  <si>
    <t>つつじ野</t>
  </si>
  <si>
    <t>大字根岸</t>
  </si>
  <si>
    <t>根岸１丁目</t>
  </si>
  <si>
    <t>根岸２丁目</t>
  </si>
  <si>
    <t>大字笹井</t>
  </si>
  <si>
    <t>笹井１丁目</t>
  </si>
  <si>
    <t>笹井２丁目</t>
  </si>
  <si>
    <t>笹井３丁目</t>
  </si>
  <si>
    <t>水</t>
  </si>
  <si>
    <t>新狭山１丁目</t>
  </si>
  <si>
    <t>新狭山２丁目</t>
  </si>
  <si>
    <t>新狭山３丁目</t>
  </si>
  <si>
    <t>新</t>
  </si>
  <si>
    <t>狭</t>
  </si>
  <si>
    <t>山</t>
  </si>
  <si>
    <t>狭山台１丁目</t>
  </si>
  <si>
    <t>狭山台２丁目</t>
  </si>
  <si>
    <t>狭山台３丁目</t>
  </si>
  <si>
    <t>狭山台４丁目</t>
  </si>
  <si>
    <t>台</t>
  </si>
  <si>
    <t>狭山台ハイツ</t>
  </si>
  <si>
    <t>パイロットハウス</t>
  </si>
  <si>
    <t>自衛隊</t>
  </si>
  <si>
    <t>新狭山ハイツ</t>
  </si>
  <si>
    <t>狭山ニュータウン</t>
  </si>
  <si>
    <t>狭山グリーンハイツ</t>
  </si>
  <si>
    <t>つつじ野団地</t>
  </si>
  <si>
    <t>狭山台１街区</t>
  </si>
  <si>
    <t>狭山台２街区</t>
  </si>
  <si>
    <t>狭山台３街区</t>
  </si>
  <si>
    <t>狭山台４街区</t>
  </si>
  <si>
    <t>狭山台５街区</t>
  </si>
  <si>
    <t>人　　　　　　　　　　口</t>
  </si>
  <si>
    <t>増</t>
  </si>
  <si>
    <t>減</t>
  </si>
  <si>
    <t>狭山市の世帯と人口</t>
  </si>
  <si>
    <t>鵜ノ木</t>
  </si>
  <si>
    <t>(</t>
  </si>
  <si>
    <t>)</t>
  </si>
  <si>
    <t>前月報告の数字</t>
  </si>
  <si>
    <t>今月との差</t>
  </si>
  <si>
    <t>総合計</t>
  </si>
  <si>
    <t>外国人</t>
  </si>
  <si>
    <t>日本人</t>
  </si>
  <si>
    <t>チェック用</t>
  </si>
  <si>
    <t>広瀬台１丁目</t>
  </si>
  <si>
    <t>広瀬台２丁目</t>
  </si>
  <si>
    <t>広瀬台３丁目</t>
  </si>
  <si>
    <t>柏原</t>
  </si>
  <si>
    <t>曽</t>
  </si>
  <si>
    <t>入</t>
  </si>
  <si>
    <t>※　左記の内、団地　内訳</t>
  </si>
  <si>
    <t>＜月間増減表＞</t>
  </si>
  <si>
    <t>転　入</t>
  </si>
  <si>
    <t>出　生</t>
  </si>
  <si>
    <t>そ　の　他</t>
  </si>
  <si>
    <t>転　居</t>
  </si>
  <si>
    <t>死　亡</t>
  </si>
  <si>
    <t>転　出</t>
  </si>
  <si>
    <t>３．総　合　計</t>
  </si>
  <si>
    <t>２．外国人登録人口</t>
  </si>
  <si>
    <t>増　減</t>
  </si>
  <si>
    <t>合　計</t>
  </si>
  <si>
    <t>区　　別</t>
  </si>
  <si>
    <t>世　　帯　　数</t>
  </si>
  <si>
    <t>人口　</t>
  </si>
  <si>
    <t>人口</t>
  </si>
  <si>
    <t>※平成２４年７月９日の住民基本台帳法改正及び外国人登録法廃止により、外国人も含んだ数となります。</t>
  </si>
  <si>
    <t>平成 25年12月 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</si>
</sst>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yyyy&quot;年&quot;m&quot;月&quot;d&quot;日&quot;;@"/>
    <numFmt numFmtId="179" formatCode="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176" fontId="2" fillId="0" borderId="22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9" fillId="0" borderId="23" xfId="0" applyFont="1" applyBorder="1" applyAlignment="1">
      <alignment vertical="center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9" fillId="0" borderId="18" xfId="0" applyFont="1" applyBorder="1" applyAlignment="1">
      <alignment vertical="center"/>
    </xf>
    <xf numFmtId="176" fontId="2" fillId="0" borderId="0" xfId="0" applyNumberFormat="1" applyFont="1" applyAlignment="1" applyProtection="1">
      <alignment vertical="center"/>
      <protection locked="0"/>
    </xf>
    <xf numFmtId="0" fontId="2" fillId="0" borderId="19" xfId="0" applyFont="1" applyBorder="1" applyAlignment="1">
      <alignment horizontal="distributed" vertical="center" indent="1"/>
    </xf>
    <xf numFmtId="0" fontId="2" fillId="0" borderId="0" xfId="0" applyFont="1" applyAlignment="1">
      <alignment horizontal="distributed" vertical="center" indent="1"/>
    </xf>
    <xf numFmtId="0" fontId="0" fillId="0" borderId="0" xfId="0" applyBorder="1" applyAlignment="1">
      <alignment horizontal="distributed" vertical="distributed" indent="1"/>
    </xf>
    <xf numFmtId="176" fontId="6" fillId="0" borderId="24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76" fontId="10" fillId="0" borderId="22" xfId="0" applyNumberFormat="1" applyFont="1" applyBorder="1" applyAlignment="1">
      <alignment vertical="center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49" fontId="11" fillId="0" borderId="23" xfId="0" applyNumberFormat="1" applyFont="1" applyBorder="1" applyAlignment="1" applyProtection="1">
      <alignment horizontal="center" vertical="center"/>
      <protection locked="0"/>
    </xf>
    <xf numFmtId="176" fontId="11" fillId="0" borderId="23" xfId="0" applyNumberFormat="1" applyFont="1" applyBorder="1" applyAlignment="1" applyProtection="1">
      <alignment horizontal="right" vertical="center"/>
      <protection/>
    </xf>
    <xf numFmtId="176" fontId="11" fillId="0" borderId="18" xfId="0" applyNumberFormat="1" applyFont="1" applyBorder="1" applyAlignment="1">
      <alignment vertical="center"/>
    </xf>
    <xf numFmtId="176" fontId="11" fillId="0" borderId="18" xfId="0" applyNumberFormat="1" applyFont="1" applyBorder="1" applyAlignment="1" applyProtection="1">
      <alignment horizontal="right" vertical="center"/>
      <protection locked="0"/>
    </xf>
    <xf numFmtId="176" fontId="2" fillId="0" borderId="21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177" fontId="10" fillId="33" borderId="23" xfId="0" applyNumberFormat="1" applyFont="1" applyFill="1" applyBorder="1" applyAlignment="1" applyProtection="1">
      <alignment vertical="center"/>
      <protection/>
    </xf>
    <xf numFmtId="49" fontId="2" fillId="33" borderId="18" xfId="0" applyNumberFormat="1" applyFont="1" applyFill="1" applyBorder="1" applyAlignment="1">
      <alignment vertical="center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49" fontId="2" fillId="33" borderId="14" xfId="0" applyNumberFormat="1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>
      <alignment horizontal="center" vertical="center"/>
    </xf>
    <xf numFmtId="177" fontId="10" fillId="33" borderId="0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176" fontId="10" fillId="33" borderId="24" xfId="0" applyNumberFormat="1" applyFont="1" applyFill="1" applyBorder="1" applyAlignment="1">
      <alignment vertical="center"/>
    </xf>
    <xf numFmtId="176" fontId="5" fillId="33" borderId="12" xfId="0" applyNumberFormat="1" applyFont="1" applyFill="1" applyBorder="1" applyAlignment="1">
      <alignment vertical="center"/>
    </xf>
    <xf numFmtId="0" fontId="2" fillId="33" borderId="19" xfId="0" applyFont="1" applyFill="1" applyBorder="1" applyAlignment="1">
      <alignment horizontal="distributed" vertical="center" indent="1"/>
    </xf>
    <xf numFmtId="0" fontId="2" fillId="33" borderId="19" xfId="0" applyFont="1" applyFill="1" applyBorder="1" applyAlignment="1">
      <alignment horizontal="center" vertical="center"/>
    </xf>
    <xf numFmtId="176" fontId="10" fillId="33" borderId="22" xfId="0" applyNumberFormat="1" applyFont="1" applyFill="1" applyBorder="1" applyAlignment="1">
      <alignment vertical="center"/>
    </xf>
    <xf numFmtId="176" fontId="10" fillId="33" borderId="21" xfId="0" applyNumberFormat="1" applyFont="1" applyFill="1" applyBorder="1" applyAlignment="1">
      <alignment vertical="center"/>
    </xf>
    <xf numFmtId="0" fontId="10" fillId="33" borderId="19" xfId="0" applyFont="1" applyFill="1" applyBorder="1" applyAlignment="1">
      <alignment horizontal="center" vertical="center"/>
    </xf>
    <xf numFmtId="176" fontId="5" fillId="33" borderId="21" xfId="0" applyNumberFormat="1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176" fontId="2" fillId="33" borderId="2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10" xfId="0" applyFont="1" applyBorder="1" applyAlignment="1" applyProtection="1">
      <alignment vertical="center"/>
      <protection locked="0"/>
    </xf>
    <xf numFmtId="176" fontId="5" fillId="0" borderId="24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10" fillId="0" borderId="18" xfId="0" applyNumberFormat="1" applyFont="1" applyBorder="1" applyAlignment="1" applyProtection="1">
      <alignment vertical="center"/>
      <protection locked="0"/>
    </xf>
    <xf numFmtId="176" fontId="10" fillId="0" borderId="18" xfId="0" applyNumberFormat="1" applyFont="1" applyBorder="1" applyAlignment="1" applyProtection="1">
      <alignment horizontal="right" vertical="center"/>
      <protection locked="0"/>
    </xf>
    <xf numFmtId="176" fontId="10" fillId="0" borderId="18" xfId="0" applyNumberFormat="1" applyFont="1" applyBorder="1" applyAlignment="1">
      <alignment vertical="center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 indent="10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33" borderId="11" xfId="0" applyFont="1" applyFill="1" applyBorder="1" applyAlignment="1">
      <alignment horizontal="distributed" vertical="distributed" indent="1"/>
    </xf>
    <xf numFmtId="0" fontId="2" fillId="33" borderId="18" xfId="0" applyFont="1" applyFill="1" applyBorder="1" applyAlignment="1">
      <alignment horizontal="distributed" vertical="distributed" indent="1"/>
    </xf>
    <xf numFmtId="0" fontId="2" fillId="33" borderId="17" xfId="0" applyFont="1" applyFill="1" applyBorder="1" applyAlignment="1">
      <alignment horizontal="distributed" vertical="distributed" indent="1"/>
    </xf>
    <xf numFmtId="0" fontId="2" fillId="33" borderId="12" xfId="0" applyFont="1" applyFill="1" applyBorder="1" applyAlignment="1">
      <alignment horizontal="distributed" vertical="distributed" inden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11" fillId="0" borderId="17" xfId="0" applyNumberFormat="1" applyFont="1" applyBorder="1" applyAlignment="1" applyProtection="1">
      <alignment horizontal="right" vertical="center"/>
      <protection/>
    </xf>
    <xf numFmtId="176" fontId="11" fillId="0" borderId="24" xfId="0" applyNumberFormat="1" applyFont="1" applyBorder="1" applyAlignment="1" applyProtection="1">
      <alignment horizontal="right" vertical="center"/>
      <protection/>
    </xf>
    <xf numFmtId="0" fontId="0" fillId="0" borderId="19" xfId="0" applyBorder="1" applyAlignment="1">
      <alignment horizontal="distributed" vertical="center" indent="9"/>
    </xf>
    <xf numFmtId="0" fontId="0" fillId="0" borderId="22" xfId="0" applyBorder="1" applyAlignment="1">
      <alignment horizontal="distributed" vertical="center" indent="9"/>
    </xf>
    <xf numFmtId="0" fontId="0" fillId="0" borderId="21" xfId="0" applyBorder="1" applyAlignment="1">
      <alignment horizontal="distributed" vertical="center" indent="9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176" fontId="12" fillId="0" borderId="0" xfId="0" applyNumberFormat="1" applyFont="1" applyBorder="1" applyAlignment="1">
      <alignment horizontal="right" vertical="center"/>
    </xf>
    <xf numFmtId="176" fontId="12" fillId="0" borderId="14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indent="2"/>
    </xf>
    <xf numFmtId="0" fontId="2" fillId="0" borderId="23" xfId="0" applyFont="1" applyBorder="1" applyAlignment="1">
      <alignment horizontal="distributed" vertical="center" indent="2"/>
    </xf>
    <xf numFmtId="0" fontId="2" fillId="0" borderId="18" xfId="0" applyFont="1" applyBorder="1" applyAlignment="1">
      <alignment horizontal="distributed" vertical="center" indent="2"/>
    </xf>
    <xf numFmtId="0" fontId="2" fillId="0" borderId="17" xfId="0" applyFont="1" applyBorder="1" applyAlignment="1">
      <alignment horizontal="distributed" vertical="center" indent="2"/>
    </xf>
    <xf numFmtId="0" fontId="2" fillId="0" borderId="24" xfId="0" applyFont="1" applyBorder="1" applyAlignment="1">
      <alignment horizontal="distributed" vertical="center" indent="2"/>
    </xf>
    <xf numFmtId="0" fontId="2" fillId="0" borderId="12" xfId="0" applyFont="1" applyBorder="1" applyAlignment="1">
      <alignment horizontal="distributed" vertical="center" indent="2"/>
    </xf>
    <xf numFmtId="176" fontId="11" fillId="0" borderId="17" xfId="0" applyNumberFormat="1" applyFont="1" applyBorder="1" applyAlignment="1">
      <alignment horizontal="right" vertical="center"/>
    </xf>
    <xf numFmtId="176" fontId="11" fillId="0" borderId="24" xfId="0" applyNumberFormat="1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right" vertical="center"/>
    </xf>
    <xf numFmtId="176" fontId="0" fillId="0" borderId="0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24" xfId="0" applyBorder="1" applyAlignment="1">
      <alignment horizontal="left" vertical="center" indent="1"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24" xfId="0" applyNumberFormat="1" applyBorder="1" applyAlignment="1" applyProtection="1">
      <alignment horizontal="right" vertical="center"/>
      <protection locked="0"/>
    </xf>
    <xf numFmtId="176" fontId="0" fillId="0" borderId="12" xfId="0" applyNumberFormat="1" applyBorder="1" applyAlignment="1" applyProtection="1">
      <alignment horizontal="right" vertical="center"/>
      <protection locked="0"/>
    </xf>
    <xf numFmtId="176" fontId="0" fillId="0" borderId="11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horizontal="distributed" vertical="distributed" indent="1"/>
    </xf>
    <xf numFmtId="0" fontId="0" fillId="0" borderId="22" xfId="0" applyBorder="1" applyAlignment="1">
      <alignment horizontal="distributed" vertical="distributed" indent="1"/>
    </xf>
    <xf numFmtId="0" fontId="0" fillId="0" borderId="21" xfId="0" applyBorder="1" applyAlignment="1">
      <alignment horizontal="distributed" vertical="distributed" indent="1"/>
    </xf>
    <xf numFmtId="176" fontId="0" fillId="0" borderId="10" xfId="0" applyNumberFormat="1" applyBorder="1" applyAlignment="1" applyProtection="1">
      <alignment horizontal="right" vertical="center"/>
      <protection locked="0"/>
    </xf>
    <xf numFmtId="176" fontId="0" fillId="0" borderId="19" xfId="0" applyNumberFormat="1" applyBorder="1" applyAlignment="1" applyProtection="1">
      <alignment horizontal="right" vertical="center"/>
      <protection locked="0"/>
    </xf>
    <xf numFmtId="176" fontId="0" fillId="0" borderId="22" xfId="0" applyNumberFormat="1" applyBorder="1" applyAlignment="1" applyProtection="1">
      <alignment horizontal="right" vertical="center"/>
      <protection locked="0"/>
    </xf>
    <xf numFmtId="176" fontId="0" fillId="0" borderId="21" xfId="0" applyNumberFormat="1" applyBorder="1" applyAlignment="1" applyProtection="1">
      <alignment horizontal="right" vertical="center"/>
      <protection locked="0"/>
    </xf>
    <xf numFmtId="176" fontId="11" fillId="0" borderId="10" xfId="0" applyNumberFormat="1" applyFont="1" applyBorder="1" applyAlignment="1">
      <alignment horizontal="right" vertical="center"/>
    </xf>
    <xf numFmtId="176" fontId="11" fillId="0" borderId="21" xfId="0" applyNumberFormat="1" applyFont="1" applyBorder="1" applyAlignment="1">
      <alignment horizontal="right" vertical="center"/>
    </xf>
    <xf numFmtId="176" fontId="11" fillId="0" borderId="11" xfId="0" applyNumberFormat="1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176" fontId="0" fillId="0" borderId="17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176" fontId="0" fillId="0" borderId="23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distributed" vertical="distributed"/>
    </xf>
    <xf numFmtId="0" fontId="0" fillId="0" borderId="23" xfId="0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0" fontId="29" fillId="0" borderId="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4"/>
  <sheetViews>
    <sheetView tabSelected="1" view="pageBreakPreview" zoomScaleSheetLayoutView="100" zoomScalePageLayoutView="0" workbookViewId="0" topLeftCell="A1">
      <selection activeCell="Q10" sqref="Q10:S11"/>
    </sheetView>
  </sheetViews>
  <sheetFormatPr defaultColWidth="9.00390625" defaultRowHeight="13.5"/>
  <cols>
    <col min="1" max="1" width="5.125" style="8" customWidth="1"/>
    <col min="2" max="2" width="14.625" style="8" customWidth="1"/>
    <col min="3" max="3" width="1.37890625" style="8" customWidth="1"/>
    <col min="4" max="4" width="11.875" style="8" customWidth="1"/>
    <col min="5" max="6" width="1.37890625" style="8" customWidth="1"/>
    <col min="7" max="7" width="11.875" style="8" customWidth="1"/>
    <col min="8" max="9" width="1.37890625" style="8" customWidth="1"/>
    <col min="10" max="10" width="11.875" style="8" customWidth="1"/>
    <col min="11" max="12" width="1.37890625" style="8" customWidth="1"/>
    <col min="13" max="13" width="11.875" style="8" customWidth="1"/>
    <col min="14" max="14" width="1.37890625" style="8" customWidth="1"/>
    <col min="15" max="15" width="3.625" style="8" customWidth="1"/>
    <col min="16" max="16" width="3.625" style="0" customWidth="1"/>
    <col min="17" max="29" width="6.50390625" style="0" customWidth="1"/>
    <col min="30" max="16384" width="9.00390625" style="8" customWidth="1"/>
  </cols>
  <sheetData>
    <row r="1" spans="1:21" ht="14.25">
      <c r="A1" s="93" t="s">
        <v>92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P1" s="81" t="s">
        <v>108</v>
      </c>
      <c r="Q1" s="80"/>
      <c r="R1" s="80"/>
      <c r="S1" s="80"/>
      <c r="T1" s="8"/>
      <c r="U1" s="8"/>
    </row>
    <row r="2" spans="1:21" ht="13.5">
      <c r="A2" s="94"/>
      <c r="B2" s="94"/>
      <c r="C2" s="94"/>
      <c r="D2" s="94"/>
      <c r="E2" s="94"/>
      <c r="F2" s="94"/>
      <c r="G2" s="94"/>
      <c r="H2" s="25"/>
      <c r="I2" s="25"/>
      <c r="K2" s="98" t="s">
        <v>125</v>
      </c>
      <c r="L2" s="98"/>
      <c r="M2" s="98"/>
      <c r="N2" s="24"/>
      <c r="P2" s="8"/>
      <c r="Q2" s="8"/>
      <c r="R2" s="8"/>
      <c r="S2" s="8"/>
      <c r="T2" s="8"/>
      <c r="U2" s="8"/>
    </row>
    <row r="3" spans="1:28" ht="13.5" customHeight="1">
      <c r="A3" s="78"/>
      <c r="B3" s="79"/>
      <c r="G3" s="46"/>
      <c r="P3" s="9" t="s">
        <v>8</v>
      </c>
      <c r="Q3" s="130" t="s">
        <v>11</v>
      </c>
      <c r="R3" s="131"/>
      <c r="S3" s="132"/>
      <c r="T3" s="130" t="s">
        <v>2</v>
      </c>
      <c r="U3" s="131"/>
      <c r="V3" s="132"/>
      <c r="W3" s="121" t="s">
        <v>89</v>
      </c>
      <c r="X3" s="122"/>
      <c r="Y3" s="122"/>
      <c r="Z3" s="122"/>
      <c r="AA3" s="122"/>
      <c r="AB3" s="123"/>
    </row>
    <row r="4" spans="1:28" ht="13.5">
      <c r="A4" s="101" t="s">
        <v>0</v>
      </c>
      <c r="B4" s="102"/>
      <c r="C4" s="10"/>
      <c r="D4" s="99" t="s">
        <v>2</v>
      </c>
      <c r="E4" s="26"/>
      <c r="F4" s="10"/>
      <c r="G4" s="95" t="s">
        <v>3</v>
      </c>
      <c r="H4" s="95"/>
      <c r="I4" s="95"/>
      <c r="J4" s="96"/>
      <c r="K4" s="96"/>
      <c r="L4" s="96"/>
      <c r="M4" s="97"/>
      <c r="N4" s="26"/>
      <c r="P4" s="18" t="s">
        <v>9</v>
      </c>
      <c r="Q4" s="133"/>
      <c r="R4" s="134"/>
      <c r="S4" s="135"/>
      <c r="T4" s="133"/>
      <c r="U4" s="134"/>
      <c r="V4" s="135"/>
      <c r="W4" s="121" t="s">
        <v>4</v>
      </c>
      <c r="X4" s="123"/>
      <c r="Y4" s="121" t="s">
        <v>5</v>
      </c>
      <c r="Z4" s="123"/>
      <c r="AA4" s="121" t="s">
        <v>6</v>
      </c>
      <c r="AB4" s="123"/>
    </row>
    <row r="5" spans="1:28" ht="13.5" customHeight="1">
      <c r="A5" s="103"/>
      <c r="B5" s="104"/>
      <c r="C5" s="11"/>
      <c r="D5" s="100"/>
      <c r="E5" s="28"/>
      <c r="F5" s="29"/>
      <c r="G5" s="31" t="s">
        <v>4</v>
      </c>
      <c r="H5" s="32"/>
      <c r="I5" s="29"/>
      <c r="J5" s="31" t="s">
        <v>5</v>
      </c>
      <c r="K5" s="32"/>
      <c r="L5" s="29"/>
      <c r="M5" s="31" t="s">
        <v>6</v>
      </c>
      <c r="N5" s="32"/>
      <c r="P5" s="19" t="s">
        <v>27</v>
      </c>
      <c r="Q5" s="149" t="s">
        <v>77</v>
      </c>
      <c r="R5" s="150"/>
      <c r="S5" s="151"/>
      <c r="T5" s="152">
        <v>617</v>
      </c>
      <c r="U5" s="152"/>
      <c r="V5" s="152"/>
      <c r="W5" s="153">
        <v>699</v>
      </c>
      <c r="X5" s="155"/>
      <c r="Y5" s="152">
        <v>751</v>
      </c>
      <c r="Z5" s="152"/>
      <c r="AA5" s="156">
        <f>SUM(W5+Y5)</f>
        <v>1450</v>
      </c>
      <c r="AB5" s="157"/>
    </row>
    <row r="6" spans="1:28" ht="13.5" customHeight="1">
      <c r="A6" s="105" t="s">
        <v>1</v>
      </c>
      <c r="B6" s="106"/>
      <c r="C6" s="58" t="s">
        <v>94</v>
      </c>
      <c r="D6" s="59">
        <f>SUM('２内訳'!B26+'２内訳'!E26+'２内訳'!H26+'２内訳'!K26-'２内訳'!B29-'２内訳'!E29-'２内訳'!H29-'２内訳'!K29)</f>
        <v>-47</v>
      </c>
      <c r="E6" s="60" t="s">
        <v>95</v>
      </c>
      <c r="F6" s="61" t="s">
        <v>94</v>
      </c>
      <c r="G6" s="62">
        <f>SUM('２内訳'!C26-'２内訳'!C29+'２内訳'!F26-'２内訳'!F29+'２内訳'!I26-'２内訳'!I29)</f>
        <v>-86</v>
      </c>
      <c r="H6" s="63" t="s">
        <v>95</v>
      </c>
      <c r="I6" s="64" t="s">
        <v>94</v>
      </c>
      <c r="J6" s="62">
        <f>SUM('２内訳'!D26-'２内訳'!D29+'２内訳'!G26-'２内訳'!G29+'２内訳'!J26-'２内訳'!J29)</f>
        <v>-104</v>
      </c>
      <c r="K6" s="63" t="s">
        <v>95</v>
      </c>
      <c r="L6" s="65" t="s">
        <v>94</v>
      </c>
      <c r="M6" s="66">
        <f>SUM(G6,J6)</f>
        <v>-190</v>
      </c>
      <c r="N6" s="60" t="s">
        <v>95</v>
      </c>
      <c r="P6" s="20" t="s">
        <v>28</v>
      </c>
      <c r="Q6" s="149" t="s">
        <v>78</v>
      </c>
      <c r="R6" s="150"/>
      <c r="S6" s="151"/>
      <c r="T6" s="152">
        <v>236</v>
      </c>
      <c r="U6" s="152"/>
      <c r="V6" s="152"/>
      <c r="W6" s="152">
        <v>270</v>
      </c>
      <c r="X6" s="152"/>
      <c r="Y6" s="152">
        <v>278</v>
      </c>
      <c r="Z6" s="152"/>
      <c r="AA6" s="156">
        <f>SUM(W6+Y6)</f>
        <v>548</v>
      </c>
      <c r="AB6" s="157"/>
    </row>
    <row r="7" spans="1:28" ht="13.5" customHeight="1">
      <c r="A7" s="107"/>
      <c r="B7" s="108"/>
      <c r="C7" s="67"/>
      <c r="D7" s="68">
        <f>SUM(D25+D29+D36+D40+D42+D63+D67+D72)</f>
        <v>65739</v>
      </c>
      <c r="E7" s="69"/>
      <c r="F7" s="67"/>
      <c r="G7" s="68">
        <f>SUM(G25+G29+G36+G40+G42+G63+G67+G72)</f>
        <v>78093</v>
      </c>
      <c r="H7" s="69"/>
      <c r="I7" s="67"/>
      <c r="J7" s="68">
        <f>SUM(J25+J29+J36+J40+J42+J63+J67+J72)</f>
        <v>76803</v>
      </c>
      <c r="K7" s="69"/>
      <c r="L7" s="67"/>
      <c r="M7" s="68">
        <f>SUM(G7+J7)</f>
        <v>154896</v>
      </c>
      <c r="N7" s="69"/>
      <c r="P7" s="21" t="s">
        <v>29</v>
      </c>
      <c r="Q7" s="149" t="s">
        <v>79</v>
      </c>
      <c r="R7" s="150"/>
      <c r="S7" s="151"/>
      <c r="T7" s="152">
        <v>1147</v>
      </c>
      <c r="U7" s="152"/>
      <c r="V7" s="152"/>
      <c r="W7" s="152">
        <v>1038</v>
      </c>
      <c r="X7" s="152"/>
      <c r="Y7" s="152">
        <v>109</v>
      </c>
      <c r="Z7" s="152"/>
      <c r="AA7" s="156">
        <f>SUM(W7+Y7)</f>
        <v>1147</v>
      </c>
      <c r="AB7" s="157"/>
    </row>
    <row r="8" spans="1:28" ht="13.5" customHeight="1">
      <c r="A8" s="91"/>
      <c r="B8" s="45" t="s">
        <v>7</v>
      </c>
      <c r="C8" s="29"/>
      <c r="D8" s="33">
        <v>107</v>
      </c>
      <c r="E8" s="30"/>
      <c r="F8" s="29"/>
      <c r="G8" s="33">
        <v>150</v>
      </c>
      <c r="H8" s="30"/>
      <c r="I8" s="29"/>
      <c r="J8" s="33">
        <v>162</v>
      </c>
      <c r="K8" s="30"/>
      <c r="L8" s="29"/>
      <c r="M8" s="51">
        <f aca="true" t="shared" si="0" ref="M8:M72">SUM(G8+J8)</f>
        <v>312</v>
      </c>
      <c r="N8" s="30"/>
      <c r="P8" s="19" t="s">
        <v>33</v>
      </c>
      <c r="Q8" s="168" t="s">
        <v>80</v>
      </c>
      <c r="R8" s="169"/>
      <c r="S8" s="159"/>
      <c r="T8" s="162">
        <v>700</v>
      </c>
      <c r="U8" s="163"/>
      <c r="V8" s="164"/>
      <c r="W8" s="145">
        <v>709</v>
      </c>
      <c r="X8" s="146"/>
      <c r="Y8" s="145">
        <v>691</v>
      </c>
      <c r="Z8" s="146"/>
      <c r="AA8" s="158">
        <f>SUM(W8+Y8)</f>
        <v>1400</v>
      </c>
      <c r="AB8" s="159"/>
    </row>
    <row r="9" spans="1:28" ht="13.5">
      <c r="A9" s="90"/>
      <c r="B9" s="45" t="s">
        <v>12</v>
      </c>
      <c r="C9" s="29"/>
      <c r="D9" s="44">
        <v>1443</v>
      </c>
      <c r="E9" s="30"/>
      <c r="F9" s="29"/>
      <c r="G9" s="33">
        <v>1911</v>
      </c>
      <c r="H9" s="30"/>
      <c r="I9" s="29"/>
      <c r="J9" s="33">
        <v>1755</v>
      </c>
      <c r="K9" s="30"/>
      <c r="L9" s="29"/>
      <c r="M9" s="51">
        <f t="shared" si="0"/>
        <v>3666</v>
      </c>
      <c r="N9" s="30"/>
      <c r="P9" s="21" t="s">
        <v>34</v>
      </c>
      <c r="Q9" s="147"/>
      <c r="R9" s="165"/>
      <c r="S9" s="148"/>
      <c r="T9" s="147"/>
      <c r="U9" s="165"/>
      <c r="V9" s="148"/>
      <c r="W9" s="147"/>
      <c r="X9" s="148"/>
      <c r="Y9" s="147"/>
      <c r="Z9" s="148"/>
      <c r="AA9" s="147"/>
      <c r="AB9" s="148"/>
    </row>
    <row r="10" spans="1:28" ht="11.25" customHeight="1">
      <c r="A10" s="90"/>
      <c r="B10" s="45" t="s">
        <v>13</v>
      </c>
      <c r="C10" s="29"/>
      <c r="D10" s="33">
        <v>2283</v>
      </c>
      <c r="E10" s="30"/>
      <c r="F10" s="29"/>
      <c r="G10" s="33">
        <v>2928</v>
      </c>
      <c r="H10" s="30"/>
      <c r="I10" s="29"/>
      <c r="J10" s="33">
        <v>2939</v>
      </c>
      <c r="K10" s="30"/>
      <c r="L10" s="29"/>
      <c r="M10" s="51">
        <f t="shared" si="0"/>
        <v>5867</v>
      </c>
      <c r="N10" s="30"/>
      <c r="P10" s="20" t="s">
        <v>46</v>
      </c>
      <c r="Q10" s="168" t="s">
        <v>81</v>
      </c>
      <c r="R10" s="169"/>
      <c r="S10" s="159"/>
      <c r="T10" s="145">
        <v>1340</v>
      </c>
      <c r="U10" s="166"/>
      <c r="V10" s="146"/>
      <c r="W10" s="145">
        <v>1565</v>
      </c>
      <c r="X10" s="146"/>
      <c r="Y10" s="145">
        <v>1721</v>
      </c>
      <c r="Z10" s="146"/>
      <c r="AA10" s="158">
        <f>SUM(W10+Y10)</f>
        <v>3286</v>
      </c>
      <c r="AB10" s="159"/>
    </row>
    <row r="11" spans="1:28" ht="11.25" customHeight="1">
      <c r="A11" s="90"/>
      <c r="B11" s="45" t="s">
        <v>14</v>
      </c>
      <c r="C11" s="29"/>
      <c r="D11" s="33">
        <v>1294</v>
      </c>
      <c r="E11" s="30"/>
      <c r="F11" s="29"/>
      <c r="G11" s="33">
        <v>1348</v>
      </c>
      <c r="H11" s="30"/>
      <c r="I11" s="29"/>
      <c r="J11" s="33">
        <v>1358</v>
      </c>
      <c r="K11" s="30"/>
      <c r="L11" s="29"/>
      <c r="M11" s="51">
        <f t="shared" si="0"/>
        <v>2706</v>
      </c>
      <c r="N11" s="30"/>
      <c r="P11" s="21" t="s">
        <v>47</v>
      </c>
      <c r="Q11" s="147"/>
      <c r="R11" s="165"/>
      <c r="S11" s="148"/>
      <c r="T11" s="147"/>
      <c r="U11" s="165"/>
      <c r="V11" s="148"/>
      <c r="W11" s="160"/>
      <c r="X11" s="161"/>
      <c r="Y11" s="147"/>
      <c r="Z11" s="148"/>
      <c r="AA11" s="147"/>
      <c r="AB11" s="148"/>
    </row>
    <row r="12" spans="1:28" ht="11.25" customHeight="1">
      <c r="A12" s="90" t="s">
        <v>27</v>
      </c>
      <c r="B12" s="45" t="s">
        <v>15</v>
      </c>
      <c r="C12" s="29"/>
      <c r="D12" s="33">
        <v>1943</v>
      </c>
      <c r="E12" s="30"/>
      <c r="F12" s="29"/>
      <c r="G12" s="33">
        <v>2091</v>
      </c>
      <c r="H12" s="30"/>
      <c r="I12" s="29"/>
      <c r="J12" s="33">
        <v>2130</v>
      </c>
      <c r="K12" s="30"/>
      <c r="L12" s="29"/>
      <c r="M12" s="51">
        <f t="shared" si="0"/>
        <v>4221</v>
      </c>
      <c r="N12" s="30"/>
      <c r="P12" s="20" t="s">
        <v>65</v>
      </c>
      <c r="Q12" s="167" t="s">
        <v>82</v>
      </c>
      <c r="R12" s="167"/>
      <c r="S12" s="167"/>
      <c r="T12" s="152">
        <v>325</v>
      </c>
      <c r="U12" s="152"/>
      <c r="V12" s="152"/>
      <c r="W12" s="142">
        <v>395</v>
      </c>
      <c r="X12" s="144"/>
      <c r="Y12" s="152">
        <v>389</v>
      </c>
      <c r="Z12" s="152"/>
      <c r="AA12" s="156">
        <f>SUM(W12+Y12)</f>
        <v>784</v>
      </c>
      <c r="AB12" s="157"/>
    </row>
    <row r="13" spans="1:28" ht="11.25" customHeight="1">
      <c r="A13" s="90"/>
      <c r="B13" s="45" t="s">
        <v>16</v>
      </c>
      <c r="C13" s="29"/>
      <c r="D13" s="33">
        <v>981</v>
      </c>
      <c r="E13" s="30"/>
      <c r="F13" s="29"/>
      <c r="G13" s="33">
        <v>1140</v>
      </c>
      <c r="H13" s="30"/>
      <c r="I13" s="29"/>
      <c r="J13" s="33">
        <v>1076</v>
      </c>
      <c r="K13" s="30"/>
      <c r="L13" s="29"/>
      <c r="M13" s="51">
        <f t="shared" si="0"/>
        <v>2216</v>
      </c>
      <c r="N13" s="30"/>
      <c r="P13" s="21" t="s">
        <v>42</v>
      </c>
      <c r="Q13" s="149" t="s">
        <v>83</v>
      </c>
      <c r="R13" s="150"/>
      <c r="S13" s="151"/>
      <c r="T13" s="152">
        <v>1004</v>
      </c>
      <c r="U13" s="152"/>
      <c r="V13" s="152"/>
      <c r="W13" s="152">
        <v>1261</v>
      </c>
      <c r="X13" s="152"/>
      <c r="Y13" s="152">
        <v>1295</v>
      </c>
      <c r="Z13" s="152"/>
      <c r="AA13" s="156">
        <f>SUM(W13+Y13)</f>
        <v>2556</v>
      </c>
      <c r="AB13" s="157"/>
    </row>
    <row r="14" spans="1:28" ht="11.25" customHeight="1">
      <c r="A14" s="90"/>
      <c r="B14" s="45" t="s">
        <v>17</v>
      </c>
      <c r="C14" s="29"/>
      <c r="D14" s="33">
        <v>946</v>
      </c>
      <c r="E14" s="30"/>
      <c r="F14" s="29"/>
      <c r="G14" s="33">
        <v>1124</v>
      </c>
      <c r="H14" s="30"/>
      <c r="I14" s="29"/>
      <c r="J14" s="33">
        <v>1044</v>
      </c>
      <c r="K14" s="30"/>
      <c r="L14" s="29"/>
      <c r="M14" s="51">
        <f t="shared" si="0"/>
        <v>2168</v>
      </c>
      <c r="N14" s="30"/>
      <c r="P14" s="20" t="s">
        <v>70</v>
      </c>
      <c r="Q14" s="149" t="s">
        <v>84</v>
      </c>
      <c r="R14" s="150"/>
      <c r="S14" s="151"/>
      <c r="T14" s="153">
        <v>497</v>
      </c>
      <c r="U14" s="154"/>
      <c r="V14" s="155"/>
      <c r="W14" s="153">
        <v>454</v>
      </c>
      <c r="X14" s="155"/>
      <c r="Y14" s="152">
        <v>462</v>
      </c>
      <c r="Z14" s="152"/>
      <c r="AA14" s="156">
        <f>SUM(W14+Y14)</f>
        <v>916</v>
      </c>
      <c r="AB14" s="157"/>
    </row>
    <row r="15" spans="1:28" ht="11.25" customHeight="1">
      <c r="A15" s="90"/>
      <c r="B15" s="45" t="s">
        <v>93</v>
      </c>
      <c r="C15" s="29"/>
      <c r="D15" s="33">
        <v>1882</v>
      </c>
      <c r="E15" s="30"/>
      <c r="F15" s="29"/>
      <c r="G15" s="33">
        <v>2131</v>
      </c>
      <c r="H15" s="30"/>
      <c r="I15" s="29"/>
      <c r="J15" s="33">
        <v>2155</v>
      </c>
      <c r="K15" s="30"/>
      <c r="L15" s="29"/>
      <c r="M15" s="51">
        <f t="shared" si="0"/>
        <v>4286</v>
      </c>
      <c r="N15" s="30"/>
      <c r="P15" s="20"/>
      <c r="Q15" s="149" t="s">
        <v>85</v>
      </c>
      <c r="R15" s="150"/>
      <c r="S15" s="151"/>
      <c r="T15" s="153">
        <v>940</v>
      </c>
      <c r="U15" s="154"/>
      <c r="V15" s="155"/>
      <c r="W15" s="153">
        <v>902</v>
      </c>
      <c r="X15" s="155"/>
      <c r="Y15" s="152">
        <v>975</v>
      </c>
      <c r="Z15" s="152"/>
      <c r="AA15" s="156">
        <f>SUM(W15+Y15)</f>
        <v>1877</v>
      </c>
      <c r="AB15" s="157"/>
    </row>
    <row r="16" spans="1:28" ht="11.25" customHeight="1">
      <c r="A16" s="90" t="s">
        <v>28</v>
      </c>
      <c r="B16" s="45" t="s">
        <v>18</v>
      </c>
      <c r="C16" s="29"/>
      <c r="D16" s="33">
        <v>64</v>
      </c>
      <c r="E16" s="30"/>
      <c r="F16" s="29"/>
      <c r="G16" s="33">
        <v>94</v>
      </c>
      <c r="H16" s="30"/>
      <c r="I16" s="29"/>
      <c r="J16" s="33">
        <v>95</v>
      </c>
      <c r="K16" s="30"/>
      <c r="L16" s="29"/>
      <c r="M16" s="51">
        <f t="shared" si="0"/>
        <v>189</v>
      </c>
      <c r="N16" s="30"/>
      <c r="P16" s="20" t="s">
        <v>71</v>
      </c>
      <c r="Q16" s="149" t="s">
        <v>86</v>
      </c>
      <c r="R16" s="150"/>
      <c r="S16" s="151"/>
      <c r="T16" s="153">
        <v>735</v>
      </c>
      <c r="U16" s="154"/>
      <c r="V16" s="155"/>
      <c r="W16" s="153">
        <v>661</v>
      </c>
      <c r="X16" s="155"/>
      <c r="Y16" s="152">
        <v>679</v>
      </c>
      <c r="Z16" s="152"/>
      <c r="AA16" s="156">
        <f>SUM(W16+Y16)</f>
        <v>1340</v>
      </c>
      <c r="AB16" s="157"/>
    </row>
    <row r="17" spans="1:28" ht="11.25" customHeight="1">
      <c r="A17" s="90"/>
      <c r="B17" s="45" t="s">
        <v>19</v>
      </c>
      <c r="C17" s="29"/>
      <c r="D17" s="33">
        <v>1328</v>
      </c>
      <c r="E17" s="30"/>
      <c r="F17" s="29"/>
      <c r="G17" s="33">
        <v>1335</v>
      </c>
      <c r="H17" s="30"/>
      <c r="I17" s="29"/>
      <c r="J17" s="33">
        <v>406</v>
      </c>
      <c r="K17" s="30"/>
      <c r="L17" s="29"/>
      <c r="M17" s="51">
        <f t="shared" si="0"/>
        <v>1741</v>
      </c>
      <c r="N17" s="30"/>
      <c r="P17" s="20"/>
      <c r="Q17" s="149" t="s">
        <v>87</v>
      </c>
      <c r="R17" s="150"/>
      <c r="S17" s="151"/>
      <c r="T17" s="153">
        <v>189</v>
      </c>
      <c r="U17" s="154"/>
      <c r="V17" s="155"/>
      <c r="W17" s="153">
        <v>132</v>
      </c>
      <c r="X17" s="155"/>
      <c r="Y17" s="152">
        <v>104</v>
      </c>
      <c r="Z17" s="152"/>
      <c r="AA17" s="156">
        <f>SUM(W17+Y17)</f>
        <v>236</v>
      </c>
      <c r="AB17" s="157"/>
    </row>
    <row r="18" spans="1:28" ht="11.25" customHeight="1">
      <c r="A18" s="90"/>
      <c r="B18" s="45" t="s">
        <v>20</v>
      </c>
      <c r="C18" s="29"/>
      <c r="D18" s="33">
        <v>1341</v>
      </c>
      <c r="E18" s="30"/>
      <c r="F18" s="29"/>
      <c r="G18" s="33">
        <v>1465</v>
      </c>
      <c r="H18" s="30"/>
      <c r="I18" s="29"/>
      <c r="J18" s="33">
        <v>1398</v>
      </c>
      <c r="K18" s="30"/>
      <c r="L18" s="29"/>
      <c r="M18" s="51">
        <f t="shared" si="0"/>
        <v>2863</v>
      </c>
      <c r="N18" s="30"/>
      <c r="P18" s="21" t="s">
        <v>76</v>
      </c>
      <c r="Q18" s="149" t="s">
        <v>88</v>
      </c>
      <c r="R18" s="150"/>
      <c r="S18" s="151"/>
      <c r="T18" s="142">
        <v>508</v>
      </c>
      <c r="U18" s="143"/>
      <c r="V18" s="144"/>
      <c r="W18" s="153">
        <v>486</v>
      </c>
      <c r="X18" s="155"/>
      <c r="Y18" s="142">
        <v>508</v>
      </c>
      <c r="Z18" s="144"/>
      <c r="AA18" s="156">
        <f>SUM(W18+Y18)</f>
        <v>994</v>
      </c>
      <c r="AB18" s="157"/>
    </row>
    <row r="19" spans="1:28" ht="11.25" customHeight="1">
      <c r="A19" s="90"/>
      <c r="B19" s="45" t="s">
        <v>21</v>
      </c>
      <c r="C19" s="29"/>
      <c r="D19" s="33">
        <v>739</v>
      </c>
      <c r="E19" s="30"/>
      <c r="F19" s="29"/>
      <c r="G19" s="33">
        <v>907</v>
      </c>
      <c r="H19" s="30"/>
      <c r="I19" s="29"/>
      <c r="J19" s="33">
        <v>933</v>
      </c>
      <c r="K19" s="30"/>
      <c r="L19" s="29"/>
      <c r="M19" s="51">
        <f t="shared" si="0"/>
        <v>1840</v>
      </c>
      <c r="N19" s="30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1.25" customHeight="1">
      <c r="A20" s="90" t="s">
        <v>29</v>
      </c>
      <c r="B20" s="45" t="s">
        <v>22</v>
      </c>
      <c r="C20" s="29"/>
      <c r="D20" s="33">
        <v>745</v>
      </c>
      <c r="E20" s="30"/>
      <c r="F20" s="29"/>
      <c r="G20" s="33">
        <v>1022</v>
      </c>
      <c r="H20" s="30"/>
      <c r="I20" s="29"/>
      <c r="J20" s="33">
        <v>1058</v>
      </c>
      <c r="K20" s="30"/>
      <c r="L20" s="29"/>
      <c r="M20" s="51">
        <f t="shared" si="0"/>
        <v>2080</v>
      </c>
      <c r="N20" s="30"/>
      <c r="P20" s="4"/>
      <c r="Q20" s="4"/>
      <c r="R20" s="47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3.5">
      <c r="A21" s="90"/>
      <c r="B21" s="45" t="s">
        <v>23</v>
      </c>
      <c r="C21" s="29"/>
      <c r="D21" s="33">
        <v>801</v>
      </c>
      <c r="E21" s="30"/>
      <c r="F21" s="29"/>
      <c r="G21" s="33">
        <v>902</v>
      </c>
      <c r="H21" s="30"/>
      <c r="I21" s="29"/>
      <c r="J21" s="33">
        <v>964</v>
      </c>
      <c r="K21" s="30"/>
      <c r="L21" s="29"/>
      <c r="M21" s="51">
        <f t="shared" si="0"/>
        <v>1866</v>
      </c>
      <c r="N21" s="30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14" ht="13.5">
      <c r="A22" s="90"/>
      <c r="B22" s="45" t="s">
        <v>24</v>
      </c>
      <c r="C22" s="29"/>
      <c r="D22" s="33">
        <v>708</v>
      </c>
      <c r="E22" s="30"/>
      <c r="F22" s="29"/>
      <c r="G22" s="33">
        <v>807</v>
      </c>
      <c r="H22" s="30"/>
      <c r="I22" s="29"/>
      <c r="J22" s="33">
        <v>894</v>
      </c>
      <c r="K22" s="30"/>
      <c r="L22" s="29"/>
      <c r="M22" s="51">
        <f t="shared" si="0"/>
        <v>1701</v>
      </c>
      <c r="N22" s="30"/>
    </row>
    <row r="23" spans="1:18" ht="13.5">
      <c r="A23" s="90"/>
      <c r="B23" s="45" t="s">
        <v>25</v>
      </c>
      <c r="C23" s="29"/>
      <c r="D23" s="33">
        <v>1990</v>
      </c>
      <c r="E23" s="30"/>
      <c r="F23" s="29"/>
      <c r="G23" s="33">
        <v>2117</v>
      </c>
      <c r="H23" s="30"/>
      <c r="I23" s="29"/>
      <c r="J23" s="33">
        <v>2033</v>
      </c>
      <c r="K23" s="30"/>
      <c r="L23" s="29"/>
      <c r="M23" s="51">
        <f t="shared" si="0"/>
        <v>4150</v>
      </c>
      <c r="N23" s="30"/>
      <c r="P23" s="141" t="s">
        <v>109</v>
      </c>
      <c r="Q23" s="141"/>
      <c r="R23" s="141"/>
    </row>
    <row r="24" spans="1:28" ht="13.5">
      <c r="A24" s="90"/>
      <c r="B24" s="45" t="s">
        <v>26</v>
      </c>
      <c r="C24" s="29"/>
      <c r="D24" s="33">
        <v>1713</v>
      </c>
      <c r="E24" s="30"/>
      <c r="F24" s="29"/>
      <c r="G24" s="33">
        <v>2080</v>
      </c>
      <c r="H24" s="30"/>
      <c r="I24" s="29"/>
      <c r="J24" s="33">
        <v>2041</v>
      </c>
      <c r="K24" s="30"/>
      <c r="L24" s="29"/>
      <c r="M24" s="51">
        <f t="shared" si="0"/>
        <v>4121</v>
      </c>
      <c r="N24" s="30"/>
      <c r="P24" s="19"/>
      <c r="Q24" s="110" t="s">
        <v>110</v>
      </c>
      <c r="R24" s="122"/>
      <c r="S24" s="123"/>
      <c r="T24" s="121" t="s">
        <v>111</v>
      </c>
      <c r="U24" s="122"/>
      <c r="V24" s="123"/>
      <c r="W24" s="121" t="s">
        <v>112</v>
      </c>
      <c r="X24" s="122"/>
      <c r="Y24" s="122"/>
      <c r="Z24" s="121" t="s">
        <v>113</v>
      </c>
      <c r="AA24" s="122"/>
      <c r="AB24" s="123"/>
    </row>
    <row r="25" spans="1:28" ht="13.5">
      <c r="A25" s="92"/>
      <c r="B25" s="70" t="s">
        <v>6</v>
      </c>
      <c r="C25" s="71"/>
      <c r="D25" s="72">
        <f>SUM(D8:D24)</f>
        <v>20308</v>
      </c>
      <c r="E25" s="73"/>
      <c r="F25" s="74"/>
      <c r="G25" s="72">
        <f>SUM(G8:G24)</f>
        <v>23552</v>
      </c>
      <c r="H25" s="73"/>
      <c r="I25" s="74"/>
      <c r="J25" s="72">
        <f>SUM(J8:J24)</f>
        <v>22441</v>
      </c>
      <c r="K25" s="75"/>
      <c r="L25" s="76"/>
      <c r="M25" s="72">
        <f t="shared" si="0"/>
        <v>45993</v>
      </c>
      <c r="N25" s="77"/>
      <c r="P25" s="20" t="s">
        <v>90</v>
      </c>
      <c r="Q25" s="15" t="s">
        <v>10</v>
      </c>
      <c r="R25" s="13" t="s">
        <v>4</v>
      </c>
      <c r="S25" s="19" t="s">
        <v>5</v>
      </c>
      <c r="T25" s="19" t="s">
        <v>10</v>
      </c>
      <c r="U25" s="19" t="s">
        <v>4</v>
      </c>
      <c r="V25" s="19" t="s">
        <v>5</v>
      </c>
      <c r="W25" s="19" t="s">
        <v>10</v>
      </c>
      <c r="X25" s="19" t="s">
        <v>4</v>
      </c>
      <c r="Y25" s="2" t="s">
        <v>5</v>
      </c>
      <c r="Z25" s="19" t="s">
        <v>10</v>
      </c>
      <c r="AA25" s="14" t="s">
        <v>4</v>
      </c>
      <c r="AB25" s="15" t="s">
        <v>5</v>
      </c>
    </row>
    <row r="26" spans="1:28" ht="11.25" customHeight="1">
      <c r="A26" s="91" t="s">
        <v>107</v>
      </c>
      <c r="B26" s="45" t="s">
        <v>30</v>
      </c>
      <c r="C26" s="29"/>
      <c r="D26" s="33">
        <v>5068</v>
      </c>
      <c r="E26" s="30"/>
      <c r="F26" s="29"/>
      <c r="G26" s="33">
        <v>6278</v>
      </c>
      <c r="H26" s="30"/>
      <c r="I26" s="29"/>
      <c r="J26" s="33">
        <v>6246</v>
      </c>
      <c r="K26" s="30"/>
      <c r="L26" s="29"/>
      <c r="M26" s="51">
        <f t="shared" si="0"/>
        <v>12524</v>
      </c>
      <c r="N26" s="57"/>
      <c r="P26" s="21"/>
      <c r="Q26" s="82">
        <v>205</v>
      </c>
      <c r="R26" s="82">
        <v>219</v>
      </c>
      <c r="S26" s="82">
        <v>155</v>
      </c>
      <c r="T26" s="82">
        <v>0</v>
      </c>
      <c r="U26" s="82">
        <v>41</v>
      </c>
      <c r="V26" s="82">
        <v>33</v>
      </c>
      <c r="W26" s="82">
        <v>15</v>
      </c>
      <c r="X26" s="82">
        <v>4</v>
      </c>
      <c r="Y26" s="88">
        <v>2</v>
      </c>
      <c r="Z26" s="82">
        <v>29</v>
      </c>
      <c r="AA26" s="82">
        <v>184</v>
      </c>
      <c r="AB26" s="82">
        <v>207</v>
      </c>
    </row>
    <row r="27" spans="1:28" ht="13.5">
      <c r="A27" s="90"/>
      <c r="B27" s="45" t="s">
        <v>31</v>
      </c>
      <c r="C27" s="29"/>
      <c r="D27" s="33">
        <v>3417</v>
      </c>
      <c r="E27" s="30"/>
      <c r="F27" s="29"/>
      <c r="G27" s="33">
        <v>3923</v>
      </c>
      <c r="H27" s="30"/>
      <c r="I27" s="29"/>
      <c r="J27" s="33">
        <v>4016</v>
      </c>
      <c r="K27" s="30"/>
      <c r="L27" s="29"/>
      <c r="M27" s="51">
        <f t="shared" si="0"/>
        <v>7939</v>
      </c>
      <c r="N27" s="30"/>
      <c r="P27" s="19"/>
      <c r="Q27" s="110" t="s">
        <v>115</v>
      </c>
      <c r="R27" s="122"/>
      <c r="S27" s="123"/>
      <c r="T27" s="121" t="s">
        <v>114</v>
      </c>
      <c r="U27" s="122"/>
      <c r="V27" s="123"/>
      <c r="W27" s="121" t="s">
        <v>112</v>
      </c>
      <c r="X27" s="122"/>
      <c r="Y27" s="122"/>
      <c r="Z27" s="12"/>
      <c r="AA27" s="22"/>
      <c r="AB27" s="23"/>
    </row>
    <row r="28" spans="1:28" ht="13.5">
      <c r="A28" s="90" t="s">
        <v>106</v>
      </c>
      <c r="B28" s="45" t="s">
        <v>32</v>
      </c>
      <c r="C28" s="29"/>
      <c r="D28" s="33">
        <v>6300</v>
      </c>
      <c r="E28" s="30"/>
      <c r="F28" s="29"/>
      <c r="G28" s="33">
        <v>7559</v>
      </c>
      <c r="H28" s="30"/>
      <c r="I28" s="29"/>
      <c r="J28" s="33">
        <v>7824</v>
      </c>
      <c r="K28" s="30"/>
      <c r="L28" s="29"/>
      <c r="M28" s="51">
        <f t="shared" si="0"/>
        <v>15383</v>
      </c>
      <c r="N28" s="30"/>
      <c r="P28" s="20" t="s">
        <v>91</v>
      </c>
      <c r="Q28" s="15" t="s">
        <v>10</v>
      </c>
      <c r="R28" s="13" t="s">
        <v>4</v>
      </c>
      <c r="S28" s="19" t="s">
        <v>5</v>
      </c>
      <c r="T28" s="19" t="s">
        <v>10</v>
      </c>
      <c r="U28" s="19" t="s">
        <v>4</v>
      </c>
      <c r="V28" s="19" t="s">
        <v>5</v>
      </c>
      <c r="W28" s="19" t="s">
        <v>10</v>
      </c>
      <c r="X28" s="19" t="s">
        <v>4</v>
      </c>
      <c r="Y28" s="2" t="s">
        <v>5</v>
      </c>
      <c r="Z28" s="1"/>
      <c r="AA28" s="7"/>
      <c r="AB28" s="6"/>
    </row>
    <row r="29" spans="1:28" ht="13.5">
      <c r="A29" s="92"/>
      <c r="B29" s="70" t="s">
        <v>6</v>
      </c>
      <c r="C29" s="71"/>
      <c r="D29" s="72">
        <f>SUM(D26:D28)</f>
        <v>14785</v>
      </c>
      <c r="E29" s="73"/>
      <c r="F29" s="74"/>
      <c r="G29" s="72">
        <f>SUM(G26:G28)</f>
        <v>17760</v>
      </c>
      <c r="H29" s="73"/>
      <c r="I29" s="74"/>
      <c r="J29" s="72">
        <f>SUM(J26:J28)</f>
        <v>18086</v>
      </c>
      <c r="K29" s="75"/>
      <c r="L29" s="71"/>
      <c r="M29" s="72">
        <f t="shared" si="0"/>
        <v>35846</v>
      </c>
      <c r="N29" s="77"/>
      <c r="P29" s="21"/>
      <c r="Q29" s="82">
        <v>236</v>
      </c>
      <c r="R29" s="34">
        <v>279</v>
      </c>
      <c r="S29" s="34">
        <v>239</v>
      </c>
      <c r="T29" s="82">
        <v>30</v>
      </c>
      <c r="U29" s="34">
        <v>71</v>
      </c>
      <c r="V29" s="34">
        <v>42</v>
      </c>
      <c r="W29" s="82">
        <v>20</v>
      </c>
      <c r="X29" s="34">
        <v>0</v>
      </c>
      <c r="Y29" s="35">
        <v>13</v>
      </c>
      <c r="Z29" s="89">
        <v>10</v>
      </c>
      <c r="AA29" s="5"/>
      <c r="AB29" s="3"/>
    </row>
    <row r="30" spans="1:28" ht="13.5">
      <c r="A30" s="10"/>
      <c r="B30" s="45" t="s">
        <v>35</v>
      </c>
      <c r="C30" s="29"/>
      <c r="D30" s="33">
        <v>1131</v>
      </c>
      <c r="E30" s="30"/>
      <c r="F30" s="29"/>
      <c r="G30" s="33">
        <v>1632</v>
      </c>
      <c r="H30" s="30"/>
      <c r="I30" s="29"/>
      <c r="J30" s="33">
        <v>1614</v>
      </c>
      <c r="K30" s="30"/>
      <c r="L30" s="29"/>
      <c r="M30" s="51">
        <f t="shared" si="0"/>
        <v>3246</v>
      </c>
      <c r="N30" s="30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9" ht="11.25" customHeight="1">
      <c r="A31" s="17" t="s">
        <v>33</v>
      </c>
      <c r="B31" s="45" t="s">
        <v>36</v>
      </c>
      <c r="C31" s="29"/>
      <c r="D31" s="33">
        <v>302</v>
      </c>
      <c r="E31" s="30"/>
      <c r="F31" s="29"/>
      <c r="G31" s="33">
        <v>364</v>
      </c>
      <c r="H31" s="30"/>
      <c r="I31" s="29"/>
      <c r="J31" s="33">
        <v>378</v>
      </c>
      <c r="K31" s="30"/>
      <c r="L31" s="29"/>
      <c r="M31" s="51">
        <f t="shared" si="0"/>
        <v>742</v>
      </c>
      <c r="N31" s="30"/>
      <c r="P31" s="172" t="s">
        <v>124</v>
      </c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</row>
    <row r="32" spans="1:29" ht="11.25" customHeight="1">
      <c r="A32" s="17"/>
      <c r="B32" s="45" t="s">
        <v>37</v>
      </c>
      <c r="C32" s="29"/>
      <c r="D32" s="33">
        <v>149</v>
      </c>
      <c r="E32" s="30"/>
      <c r="F32" s="29"/>
      <c r="G32" s="33">
        <v>187</v>
      </c>
      <c r="H32" s="30"/>
      <c r="I32" s="29"/>
      <c r="J32" s="33">
        <v>211</v>
      </c>
      <c r="K32" s="30"/>
      <c r="L32" s="29"/>
      <c r="M32" s="51">
        <f t="shared" si="0"/>
        <v>398</v>
      </c>
      <c r="N32" s="30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</row>
    <row r="33" spans="1:29" ht="11.25" customHeight="1">
      <c r="A33" s="17"/>
      <c r="B33" s="45" t="s">
        <v>38</v>
      </c>
      <c r="C33" s="29"/>
      <c r="D33" s="33">
        <v>1764</v>
      </c>
      <c r="E33" s="30"/>
      <c r="F33" s="29"/>
      <c r="G33" s="33">
        <v>2062</v>
      </c>
      <c r="H33" s="30"/>
      <c r="I33" s="29"/>
      <c r="J33" s="33">
        <v>2036</v>
      </c>
      <c r="K33" s="30"/>
      <c r="L33" s="29"/>
      <c r="M33" s="51">
        <f t="shared" si="0"/>
        <v>4098</v>
      </c>
      <c r="N33" s="30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</row>
    <row r="34" spans="1:29" ht="11.25" customHeight="1">
      <c r="A34" s="17"/>
      <c r="B34" s="45" t="s">
        <v>39</v>
      </c>
      <c r="C34" s="29"/>
      <c r="D34" s="33">
        <v>322</v>
      </c>
      <c r="E34" s="30"/>
      <c r="F34" s="29"/>
      <c r="G34" s="33">
        <v>352</v>
      </c>
      <c r="H34" s="30"/>
      <c r="I34" s="29"/>
      <c r="J34" s="33">
        <v>385</v>
      </c>
      <c r="K34" s="30"/>
      <c r="L34" s="29"/>
      <c r="M34" s="51">
        <f t="shared" si="0"/>
        <v>737</v>
      </c>
      <c r="N34" s="30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</row>
    <row r="35" spans="1:14" ht="13.5">
      <c r="A35" s="17" t="s">
        <v>34</v>
      </c>
      <c r="B35" s="45" t="s">
        <v>40</v>
      </c>
      <c r="C35" s="29"/>
      <c r="D35" s="33">
        <v>2740</v>
      </c>
      <c r="E35" s="30"/>
      <c r="F35" s="29"/>
      <c r="G35" s="33">
        <v>3160</v>
      </c>
      <c r="H35" s="30"/>
      <c r="I35" s="29"/>
      <c r="J35" s="33">
        <v>2832</v>
      </c>
      <c r="K35" s="30"/>
      <c r="L35" s="29"/>
      <c r="M35" s="51">
        <f t="shared" si="0"/>
        <v>5992</v>
      </c>
      <c r="N35" s="30"/>
    </row>
    <row r="36" spans="1:29" ht="11.25">
      <c r="A36" s="11"/>
      <c r="B36" s="70" t="s">
        <v>6</v>
      </c>
      <c r="C36" s="71"/>
      <c r="D36" s="72">
        <f>SUM(D30:D35)</f>
        <v>6408</v>
      </c>
      <c r="E36" s="73"/>
      <c r="F36" s="74"/>
      <c r="G36" s="72">
        <f>SUM(G30:G35)</f>
        <v>7757</v>
      </c>
      <c r="H36" s="73"/>
      <c r="I36" s="74"/>
      <c r="J36" s="72">
        <f>SUM(J30:J35)</f>
        <v>7456</v>
      </c>
      <c r="K36" s="77"/>
      <c r="L36" s="71"/>
      <c r="M36" s="72">
        <f t="shared" si="0"/>
        <v>15213</v>
      </c>
      <c r="N36" s="7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11.25" customHeight="1">
      <c r="A37" s="91" t="s">
        <v>41</v>
      </c>
      <c r="B37" s="45" t="s">
        <v>43</v>
      </c>
      <c r="C37" s="29"/>
      <c r="D37" s="33">
        <v>1118</v>
      </c>
      <c r="E37" s="30"/>
      <c r="F37" s="29"/>
      <c r="G37" s="33">
        <v>1422</v>
      </c>
      <c r="H37" s="30"/>
      <c r="I37" s="29"/>
      <c r="J37" s="33">
        <v>1320</v>
      </c>
      <c r="K37" s="30"/>
      <c r="L37" s="29"/>
      <c r="M37" s="51">
        <f t="shared" si="0"/>
        <v>2742</v>
      </c>
      <c r="N37" s="30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11.25">
      <c r="A38" s="90"/>
      <c r="B38" s="45" t="s">
        <v>44</v>
      </c>
      <c r="C38" s="29"/>
      <c r="D38" s="33">
        <v>1307</v>
      </c>
      <c r="E38" s="30"/>
      <c r="F38" s="29"/>
      <c r="G38" s="33">
        <v>1771</v>
      </c>
      <c r="H38" s="30"/>
      <c r="I38" s="29"/>
      <c r="J38" s="33">
        <v>1750</v>
      </c>
      <c r="K38" s="30"/>
      <c r="L38" s="29"/>
      <c r="M38" s="51">
        <f t="shared" si="0"/>
        <v>3521</v>
      </c>
      <c r="N38" s="30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ht="11.25">
      <c r="A39" s="90" t="s">
        <v>42</v>
      </c>
      <c r="B39" s="45" t="s">
        <v>45</v>
      </c>
      <c r="C39" s="29"/>
      <c r="D39" s="33">
        <v>10</v>
      </c>
      <c r="E39" s="30"/>
      <c r="F39" s="29"/>
      <c r="G39" s="33">
        <v>11</v>
      </c>
      <c r="H39" s="30"/>
      <c r="I39" s="29"/>
      <c r="J39" s="33">
        <v>15</v>
      </c>
      <c r="K39" s="30"/>
      <c r="L39" s="29"/>
      <c r="M39" s="51">
        <f t="shared" si="0"/>
        <v>26</v>
      </c>
      <c r="N39" s="30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11.25">
      <c r="A40" s="92"/>
      <c r="B40" s="70" t="s">
        <v>6</v>
      </c>
      <c r="C40" s="71"/>
      <c r="D40" s="72">
        <f>SUM(D37:D39)</f>
        <v>2435</v>
      </c>
      <c r="E40" s="73"/>
      <c r="F40" s="74"/>
      <c r="G40" s="72">
        <f>SUM(G37:G39)</f>
        <v>3204</v>
      </c>
      <c r="H40" s="73"/>
      <c r="I40" s="74"/>
      <c r="J40" s="72">
        <f>SUM(J37:J39)</f>
        <v>3085</v>
      </c>
      <c r="K40" s="75"/>
      <c r="L40" s="71"/>
      <c r="M40" s="72">
        <f t="shared" si="0"/>
        <v>6289</v>
      </c>
      <c r="N40" s="7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11.25">
      <c r="A41" s="10" t="s">
        <v>46</v>
      </c>
      <c r="B41" s="45" t="s">
        <v>105</v>
      </c>
      <c r="C41" s="29"/>
      <c r="D41" s="33">
        <v>4833</v>
      </c>
      <c r="E41" s="30"/>
      <c r="F41" s="29"/>
      <c r="G41" s="33">
        <v>5997</v>
      </c>
      <c r="H41" s="30"/>
      <c r="I41" s="29"/>
      <c r="J41" s="33">
        <v>6302</v>
      </c>
      <c r="K41" s="30"/>
      <c r="L41" s="29"/>
      <c r="M41" s="51">
        <f t="shared" si="0"/>
        <v>12299</v>
      </c>
      <c r="N41" s="30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1.25">
      <c r="A42" s="11" t="s">
        <v>47</v>
      </c>
      <c r="B42" s="70" t="s">
        <v>6</v>
      </c>
      <c r="C42" s="71"/>
      <c r="D42" s="72">
        <f>SUM(D41)</f>
        <v>4833</v>
      </c>
      <c r="E42" s="73"/>
      <c r="F42" s="72"/>
      <c r="G42" s="72">
        <f>SUM(G41)</f>
        <v>5997</v>
      </c>
      <c r="H42" s="73"/>
      <c r="I42" s="74"/>
      <c r="J42" s="72">
        <f>SUM(J41)</f>
        <v>6302</v>
      </c>
      <c r="K42" s="73"/>
      <c r="L42" s="74"/>
      <c r="M42" s="72">
        <f t="shared" si="0"/>
        <v>12299</v>
      </c>
      <c r="N42" s="7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11.25">
      <c r="A43" s="10"/>
      <c r="B43" s="45" t="s">
        <v>48</v>
      </c>
      <c r="C43" s="29"/>
      <c r="D43" s="33">
        <v>176</v>
      </c>
      <c r="E43" s="30"/>
      <c r="F43" s="29"/>
      <c r="G43" s="33">
        <v>201</v>
      </c>
      <c r="H43" s="30"/>
      <c r="I43" s="29"/>
      <c r="J43" s="33">
        <v>237</v>
      </c>
      <c r="K43" s="30"/>
      <c r="L43" s="29"/>
      <c r="M43" s="51">
        <f aca="true" t="shared" si="1" ref="M43:M62">SUM(G43+J43)</f>
        <v>438</v>
      </c>
      <c r="N43" s="30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11.25">
      <c r="A44" s="17"/>
      <c r="B44" s="45" t="s">
        <v>102</v>
      </c>
      <c r="C44" s="29"/>
      <c r="D44" s="33">
        <v>765</v>
      </c>
      <c r="E44" s="30"/>
      <c r="F44" s="29"/>
      <c r="G44" s="33">
        <v>999</v>
      </c>
      <c r="H44" s="30"/>
      <c r="I44" s="29"/>
      <c r="J44" s="33">
        <v>1020</v>
      </c>
      <c r="K44" s="30"/>
      <c r="L44" s="29"/>
      <c r="M44" s="51">
        <f t="shared" si="1"/>
        <v>2019</v>
      </c>
      <c r="N44" s="30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1.25">
      <c r="A45" s="17"/>
      <c r="B45" s="45" t="s">
        <v>103</v>
      </c>
      <c r="C45" s="29"/>
      <c r="D45" s="33">
        <v>2</v>
      </c>
      <c r="E45" s="30"/>
      <c r="F45" s="29"/>
      <c r="G45" s="33">
        <v>1</v>
      </c>
      <c r="H45" s="30"/>
      <c r="I45" s="29"/>
      <c r="J45" s="33">
        <v>1</v>
      </c>
      <c r="K45" s="30"/>
      <c r="L45" s="29"/>
      <c r="M45" s="51">
        <f t="shared" si="1"/>
        <v>2</v>
      </c>
      <c r="N45" s="30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3.5" customHeight="1">
      <c r="A46" s="17"/>
      <c r="B46" s="45" t="s">
        <v>104</v>
      </c>
      <c r="C46" s="29"/>
      <c r="D46" s="33">
        <v>351</v>
      </c>
      <c r="E46" s="30"/>
      <c r="F46" s="29"/>
      <c r="G46" s="33">
        <v>530</v>
      </c>
      <c r="H46" s="30"/>
      <c r="I46" s="29"/>
      <c r="J46" s="33">
        <v>505</v>
      </c>
      <c r="K46" s="30"/>
      <c r="L46" s="29"/>
      <c r="M46" s="51">
        <f t="shared" si="1"/>
        <v>1035</v>
      </c>
      <c r="N46" s="30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1.25">
      <c r="A47" s="17"/>
      <c r="B47" s="45" t="s">
        <v>49</v>
      </c>
      <c r="C47" s="29"/>
      <c r="D47" s="33">
        <v>69</v>
      </c>
      <c r="E47" s="30"/>
      <c r="F47" s="29"/>
      <c r="G47" s="33">
        <v>96</v>
      </c>
      <c r="H47" s="30"/>
      <c r="I47" s="29"/>
      <c r="J47" s="33">
        <v>96</v>
      </c>
      <c r="K47" s="30"/>
      <c r="L47" s="29"/>
      <c r="M47" s="51">
        <f t="shared" si="1"/>
        <v>192</v>
      </c>
      <c r="N47" s="30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1.25">
      <c r="A48" s="17"/>
      <c r="B48" s="45" t="s">
        <v>50</v>
      </c>
      <c r="C48" s="29"/>
      <c r="D48" s="33">
        <v>404</v>
      </c>
      <c r="E48" s="30"/>
      <c r="F48" s="29"/>
      <c r="G48" s="33">
        <v>513</v>
      </c>
      <c r="H48" s="30"/>
      <c r="I48" s="29"/>
      <c r="J48" s="33">
        <v>521</v>
      </c>
      <c r="K48" s="30"/>
      <c r="L48" s="29"/>
      <c r="M48" s="51">
        <f t="shared" si="1"/>
        <v>1034</v>
      </c>
      <c r="N48" s="30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1.25">
      <c r="A49" s="17"/>
      <c r="B49" s="45" t="s">
        <v>51</v>
      </c>
      <c r="C49" s="29"/>
      <c r="D49" s="33">
        <v>463</v>
      </c>
      <c r="E49" s="30"/>
      <c r="F49" s="29"/>
      <c r="G49" s="33">
        <v>574</v>
      </c>
      <c r="H49" s="30"/>
      <c r="I49" s="29"/>
      <c r="J49" s="33">
        <v>589</v>
      </c>
      <c r="K49" s="30"/>
      <c r="L49" s="29"/>
      <c r="M49" s="51">
        <f t="shared" si="1"/>
        <v>1163</v>
      </c>
      <c r="N49" s="30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1.25">
      <c r="A50" s="17" t="s">
        <v>65</v>
      </c>
      <c r="B50" s="45" t="s">
        <v>52</v>
      </c>
      <c r="C50" s="29"/>
      <c r="D50" s="33">
        <v>535</v>
      </c>
      <c r="E50" s="30"/>
      <c r="F50" s="29"/>
      <c r="G50" s="33">
        <v>681</v>
      </c>
      <c r="H50" s="30"/>
      <c r="I50" s="29"/>
      <c r="J50" s="33">
        <v>714</v>
      </c>
      <c r="K50" s="30"/>
      <c r="L50" s="29"/>
      <c r="M50" s="51">
        <f t="shared" si="1"/>
        <v>1395</v>
      </c>
      <c r="N50" s="30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11.25">
      <c r="A51" s="17"/>
      <c r="B51" s="45" t="s">
        <v>53</v>
      </c>
      <c r="C51" s="29"/>
      <c r="D51" s="33">
        <v>233</v>
      </c>
      <c r="E51" s="30"/>
      <c r="F51" s="29"/>
      <c r="G51" s="33">
        <v>289</v>
      </c>
      <c r="H51" s="30"/>
      <c r="I51" s="29"/>
      <c r="J51" s="33">
        <v>260</v>
      </c>
      <c r="K51" s="30"/>
      <c r="L51" s="29"/>
      <c r="M51" s="51">
        <f t="shared" si="1"/>
        <v>549</v>
      </c>
      <c r="N51" s="30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11.25">
      <c r="A52" s="17"/>
      <c r="B52" s="45" t="s">
        <v>54</v>
      </c>
      <c r="C52" s="29"/>
      <c r="D52" s="33">
        <v>702</v>
      </c>
      <c r="E52" s="30"/>
      <c r="F52" s="29"/>
      <c r="G52" s="33">
        <v>883</v>
      </c>
      <c r="H52" s="30"/>
      <c r="I52" s="29"/>
      <c r="J52" s="33">
        <v>886</v>
      </c>
      <c r="K52" s="30"/>
      <c r="L52" s="29"/>
      <c r="M52" s="51">
        <f t="shared" si="1"/>
        <v>1769</v>
      </c>
      <c r="N52" s="30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11.25">
      <c r="A53" s="17"/>
      <c r="B53" s="45" t="s">
        <v>55</v>
      </c>
      <c r="C53" s="29"/>
      <c r="D53" s="33">
        <v>458</v>
      </c>
      <c r="E53" s="30"/>
      <c r="F53" s="29"/>
      <c r="G53" s="33">
        <v>529</v>
      </c>
      <c r="H53" s="30"/>
      <c r="I53" s="29"/>
      <c r="J53" s="33">
        <v>505</v>
      </c>
      <c r="K53" s="30"/>
      <c r="L53" s="29"/>
      <c r="M53" s="51">
        <f t="shared" si="1"/>
        <v>1034</v>
      </c>
      <c r="N53" s="30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11.25">
      <c r="A54" s="17"/>
      <c r="B54" s="45" t="s">
        <v>56</v>
      </c>
      <c r="C54" s="29"/>
      <c r="D54" s="33">
        <v>657</v>
      </c>
      <c r="E54" s="30"/>
      <c r="F54" s="29"/>
      <c r="G54" s="33">
        <v>842</v>
      </c>
      <c r="H54" s="30"/>
      <c r="I54" s="29"/>
      <c r="J54" s="33">
        <v>817</v>
      </c>
      <c r="K54" s="30"/>
      <c r="L54" s="29"/>
      <c r="M54" s="51">
        <f t="shared" si="1"/>
        <v>1659</v>
      </c>
      <c r="N54" s="30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11.25">
      <c r="A55" s="17"/>
      <c r="B55" s="45" t="s">
        <v>57</v>
      </c>
      <c r="C55" s="29"/>
      <c r="D55" s="33">
        <v>1004</v>
      </c>
      <c r="E55" s="30"/>
      <c r="F55" s="29"/>
      <c r="G55" s="33">
        <v>1261</v>
      </c>
      <c r="H55" s="30"/>
      <c r="I55" s="29"/>
      <c r="J55" s="33">
        <v>1295</v>
      </c>
      <c r="K55" s="30"/>
      <c r="L55" s="29"/>
      <c r="M55" s="51">
        <f t="shared" si="1"/>
        <v>2556</v>
      </c>
      <c r="N55" s="30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11.25">
      <c r="A56" s="17" t="s">
        <v>42</v>
      </c>
      <c r="B56" s="45" t="s">
        <v>58</v>
      </c>
      <c r="C56" s="29"/>
      <c r="D56" s="33">
        <v>23</v>
      </c>
      <c r="E56" s="30"/>
      <c r="F56" s="29"/>
      <c r="G56" s="33">
        <v>23</v>
      </c>
      <c r="H56" s="30"/>
      <c r="I56" s="29"/>
      <c r="J56" s="33">
        <v>20</v>
      </c>
      <c r="K56" s="30"/>
      <c r="L56" s="29"/>
      <c r="M56" s="51">
        <f t="shared" si="1"/>
        <v>43</v>
      </c>
      <c r="N56" s="30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11.25">
      <c r="A57" s="17"/>
      <c r="B57" s="45" t="s">
        <v>59</v>
      </c>
      <c r="C57" s="29"/>
      <c r="D57" s="33">
        <v>345</v>
      </c>
      <c r="E57" s="30"/>
      <c r="F57" s="29"/>
      <c r="G57" s="33">
        <v>457</v>
      </c>
      <c r="H57" s="30"/>
      <c r="I57" s="29"/>
      <c r="J57" s="33">
        <v>429</v>
      </c>
      <c r="K57" s="30"/>
      <c r="L57" s="29"/>
      <c r="M57" s="51">
        <f t="shared" si="1"/>
        <v>886</v>
      </c>
      <c r="N57" s="30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11.25">
      <c r="A58" s="17"/>
      <c r="B58" s="45" t="s">
        <v>60</v>
      </c>
      <c r="C58" s="29"/>
      <c r="D58" s="33">
        <v>305</v>
      </c>
      <c r="E58" s="30"/>
      <c r="F58" s="29"/>
      <c r="G58" s="33">
        <v>361</v>
      </c>
      <c r="H58" s="30"/>
      <c r="I58" s="29"/>
      <c r="J58" s="33">
        <v>360</v>
      </c>
      <c r="K58" s="30"/>
      <c r="L58" s="29"/>
      <c r="M58" s="51">
        <f t="shared" si="1"/>
        <v>721</v>
      </c>
      <c r="N58" s="30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11.25">
      <c r="A59" s="17"/>
      <c r="B59" s="45" t="s">
        <v>61</v>
      </c>
      <c r="C59" s="29"/>
      <c r="D59" s="33">
        <v>521</v>
      </c>
      <c r="E59" s="30"/>
      <c r="F59" s="29"/>
      <c r="G59" s="33">
        <v>611</v>
      </c>
      <c r="H59" s="30"/>
      <c r="I59" s="29"/>
      <c r="J59" s="33">
        <v>601</v>
      </c>
      <c r="K59" s="30"/>
      <c r="L59" s="29"/>
      <c r="M59" s="51">
        <f t="shared" si="1"/>
        <v>1212</v>
      </c>
      <c r="N59" s="30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1.25">
      <c r="A60" s="17"/>
      <c r="B60" s="45" t="s">
        <v>62</v>
      </c>
      <c r="C60" s="29"/>
      <c r="D60" s="33">
        <v>894</v>
      </c>
      <c r="E60" s="30"/>
      <c r="F60" s="29"/>
      <c r="G60" s="33">
        <v>1140</v>
      </c>
      <c r="H60" s="30"/>
      <c r="I60" s="29"/>
      <c r="J60" s="33">
        <v>1098</v>
      </c>
      <c r="K60" s="30"/>
      <c r="L60" s="29"/>
      <c r="M60" s="51">
        <f t="shared" si="1"/>
        <v>2238</v>
      </c>
      <c r="N60" s="30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1.25">
      <c r="A61" s="17"/>
      <c r="B61" s="45" t="s">
        <v>63</v>
      </c>
      <c r="C61" s="29"/>
      <c r="D61" s="33">
        <v>593</v>
      </c>
      <c r="E61" s="30"/>
      <c r="F61" s="29"/>
      <c r="G61" s="33">
        <v>806</v>
      </c>
      <c r="H61" s="30"/>
      <c r="I61" s="29"/>
      <c r="J61" s="33">
        <v>761</v>
      </c>
      <c r="K61" s="30"/>
      <c r="L61" s="29"/>
      <c r="M61" s="51">
        <f t="shared" si="1"/>
        <v>1567</v>
      </c>
      <c r="N61" s="30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11.25">
      <c r="A62" s="16"/>
      <c r="B62" s="45" t="s">
        <v>64</v>
      </c>
      <c r="C62" s="29"/>
      <c r="D62" s="33">
        <v>380</v>
      </c>
      <c r="E62" s="30"/>
      <c r="F62" s="29"/>
      <c r="G62" s="33">
        <v>504</v>
      </c>
      <c r="H62" s="30"/>
      <c r="I62" s="29"/>
      <c r="J62" s="33">
        <v>492</v>
      </c>
      <c r="K62" s="30"/>
      <c r="L62" s="29"/>
      <c r="M62" s="51">
        <f t="shared" si="1"/>
        <v>996</v>
      </c>
      <c r="N62" s="30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1.25">
      <c r="A63" s="17"/>
      <c r="B63" s="70" t="s">
        <v>6</v>
      </c>
      <c r="C63" s="71"/>
      <c r="D63" s="72">
        <f>SUM(D43:D62)</f>
        <v>8880</v>
      </c>
      <c r="E63" s="73"/>
      <c r="F63" s="74"/>
      <c r="G63" s="72">
        <f>SUM(G43:G62)</f>
        <v>11301</v>
      </c>
      <c r="H63" s="73"/>
      <c r="I63" s="74"/>
      <c r="J63" s="72">
        <f>SUM(J43:J62)</f>
        <v>11207</v>
      </c>
      <c r="K63" s="73"/>
      <c r="L63" s="74"/>
      <c r="M63" s="72">
        <f t="shared" si="0"/>
        <v>22508</v>
      </c>
      <c r="N63" s="77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13.5" customHeight="1">
      <c r="A64" s="10" t="s">
        <v>69</v>
      </c>
      <c r="B64" s="45" t="s">
        <v>66</v>
      </c>
      <c r="C64" s="29"/>
      <c r="D64" s="33">
        <v>63</v>
      </c>
      <c r="E64" s="30"/>
      <c r="F64" s="29"/>
      <c r="G64" s="33">
        <v>68</v>
      </c>
      <c r="H64" s="30"/>
      <c r="I64" s="29"/>
      <c r="J64" s="33">
        <v>57</v>
      </c>
      <c r="K64" s="30"/>
      <c r="L64" s="29"/>
      <c r="M64" s="51">
        <f t="shared" si="0"/>
        <v>125</v>
      </c>
      <c r="N64" s="30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1.25">
      <c r="A65" s="90" t="s">
        <v>70</v>
      </c>
      <c r="B65" s="45" t="s">
        <v>67</v>
      </c>
      <c r="C65" s="29"/>
      <c r="D65" s="33">
        <v>2116</v>
      </c>
      <c r="E65" s="30"/>
      <c r="F65" s="29"/>
      <c r="G65" s="33">
        <v>2281</v>
      </c>
      <c r="H65" s="30"/>
      <c r="I65" s="29"/>
      <c r="J65" s="33">
        <v>1961</v>
      </c>
      <c r="K65" s="30"/>
      <c r="L65" s="29"/>
      <c r="M65" s="51">
        <f t="shared" si="0"/>
        <v>4242</v>
      </c>
      <c r="N65" s="30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11.25">
      <c r="A66" s="90"/>
      <c r="B66" s="45" t="s">
        <v>68</v>
      </c>
      <c r="C66" s="29"/>
      <c r="D66" s="33">
        <v>562</v>
      </c>
      <c r="E66" s="30"/>
      <c r="F66" s="29"/>
      <c r="G66" s="33">
        <v>569</v>
      </c>
      <c r="H66" s="30"/>
      <c r="I66" s="29"/>
      <c r="J66" s="33">
        <v>448</v>
      </c>
      <c r="K66" s="30"/>
      <c r="L66" s="29"/>
      <c r="M66" s="51">
        <f t="shared" si="0"/>
        <v>1017</v>
      </c>
      <c r="N66" s="30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11.25">
      <c r="A67" s="11" t="s">
        <v>71</v>
      </c>
      <c r="B67" s="70" t="s">
        <v>6</v>
      </c>
      <c r="C67" s="71"/>
      <c r="D67" s="72">
        <f>SUM(D64:D66)</f>
        <v>2741</v>
      </c>
      <c r="E67" s="73"/>
      <c r="F67" s="74"/>
      <c r="G67" s="72">
        <f>SUM(G64:G66)</f>
        <v>2918</v>
      </c>
      <c r="H67" s="73"/>
      <c r="I67" s="74"/>
      <c r="J67" s="72">
        <f>SUM(J64:J66)</f>
        <v>2466</v>
      </c>
      <c r="K67" s="73"/>
      <c r="L67" s="74"/>
      <c r="M67" s="72">
        <f t="shared" si="0"/>
        <v>5384</v>
      </c>
      <c r="N67" s="77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11.25">
      <c r="A68" s="10" t="s">
        <v>70</v>
      </c>
      <c r="B68" s="45" t="s">
        <v>72</v>
      </c>
      <c r="C68" s="29"/>
      <c r="D68" s="33">
        <v>1170</v>
      </c>
      <c r="E68" s="30"/>
      <c r="F68" s="29"/>
      <c r="G68" s="33">
        <v>1237</v>
      </c>
      <c r="H68" s="30"/>
      <c r="I68" s="29"/>
      <c r="J68" s="33">
        <v>1246</v>
      </c>
      <c r="K68" s="30"/>
      <c r="L68" s="29"/>
      <c r="M68" s="51">
        <f t="shared" si="0"/>
        <v>2483</v>
      </c>
      <c r="N68" s="30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11.25">
      <c r="A69" s="17"/>
      <c r="B69" s="45" t="s">
        <v>73</v>
      </c>
      <c r="C69" s="29"/>
      <c r="D69" s="33">
        <v>1497</v>
      </c>
      <c r="E69" s="30"/>
      <c r="F69" s="29"/>
      <c r="G69" s="33">
        <v>1558</v>
      </c>
      <c r="H69" s="30"/>
      <c r="I69" s="29"/>
      <c r="J69" s="33">
        <v>1690</v>
      </c>
      <c r="K69" s="30"/>
      <c r="L69" s="29"/>
      <c r="M69" s="51">
        <f t="shared" si="0"/>
        <v>3248</v>
      </c>
      <c r="N69" s="30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11.25">
      <c r="A70" s="17" t="s">
        <v>71</v>
      </c>
      <c r="B70" s="45" t="s">
        <v>74</v>
      </c>
      <c r="C70" s="29"/>
      <c r="D70" s="33">
        <v>1735</v>
      </c>
      <c r="E70" s="30"/>
      <c r="F70" s="29"/>
      <c r="G70" s="33">
        <v>1635</v>
      </c>
      <c r="H70" s="30"/>
      <c r="I70" s="29"/>
      <c r="J70" s="33">
        <v>1674</v>
      </c>
      <c r="K70" s="30"/>
      <c r="L70" s="29"/>
      <c r="M70" s="51">
        <f t="shared" si="0"/>
        <v>3309</v>
      </c>
      <c r="N70" s="30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11.25">
      <c r="A71" s="17"/>
      <c r="B71" s="45" t="s">
        <v>75</v>
      </c>
      <c r="C71" s="29"/>
      <c r="D71" s="33">
        <v>947</v>
      </c>
      <c r="E71" s="30"/>
      <c r="F71" s="29"/>
      <c r="G71" s="33">
        <v>1174</v>
      </c>
      <c r="H71" s="30"/>
      <c r="I71" s="29"/>
      <c r="J71" s="33">
        <v>1150</v>
      </c>
      <c r="K71" s="30"/>
      <c r="L71" s="29"/>
      <c r="M71" s="51">
        <f t="shared" si="0"/>
        <v>2324</v>
      </c>
      <c r="N71" s="30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11.25">
      <c r="A72" s="11" t="s">
        <v>76</v>
      </c>
      <c r="B72" s="70" t="s">
        <v>6</v>
      </c>
      <c r="C72" s="71"/>
      <c r="D72" s="72">
        <f>SUM(D68:D71)</f>
        <v>5349</v>
      </c>
      <c r="E72" s="73"/>
      <c r="F72" s="74"/>
      <c r="G72" s="72">
        <f>SUM(G68:G71)</f>
        <v>5604</v>
      </c>
      <c r="H72" s="73"/>
      <c r="I72" s="74"/>
      <c r="J72" s="72">
        <f>SUM(J68:J71)</f>
        <v>5760</v>
      </c>
      <c r="K72" s="73"/>
      <c r="L72" s="74"/>
      <c r="M72" s="72">
        <f t="shared" si="0"/>
        <v>11364</v>
      </c>
      <c r="N72" s="77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6:29" ht="11.25"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6:29" ht="11.25"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</sheetData>
  <sheetProtection/>
  <mergeCells count="96">
    <mergeCell ref="P23:R23"/>
    <mergeCell ref="T27:V27"/>
    <mergeCell ref="W27:Y27"/>
    <mergeCell ref="T3:V4"/>
    <mergeCell ref="Q3:S4"/>
    <mergeCell ref="P31:AC34"/>
    <mergeCell ref="Q18:S18"/>
    <mergeCell ref="Y5:Z5"/>
    <mergeCell ref="T16:V16"/>
    <mergeCell ref="T12:V12"/>
    <mergeCell ref="T5:V5"/>
    <mergeCell ref="T6:V6"/>
    <mergeCell ref="T7:V7"/>
    <mergeCell ref="W15:X15"/>
    <mergeCell ref="W16:X16"/>
    <mergeCell ref="W10:X11"/>
    <mergeCell ref="Y8:Z9"/>
    <mergeCell ref="W24:Y24"/>
    <mergeCell ref="T24:V24"/>
    <mergeCell ref="W3:AB3"/>
    <mergeCell ref="W4:X4"/>
    <mergeCell ref="Y4:Z4"/>
    <mergeCell ref="AA4:AB4"/>
    <mergeCell ref="AA5:AB5"/>
    <mergeCell ref="AA6:AB6"/>
    <mergeCell ref="AA8:AB9"/>
    <mergeCell ref="T15:V15"/>
    <mergeCell ref="T13:V13"/>
    <mergeCell ref="T8:V9"/>
    <mergeCell ref="T10:V11"/>
    <mergeCell ref="T14:V14"/>
    <mergeCell ref="AA14:AB14"/>
    <mergeCell ref="AA15:AB15"/>
    <mergeCell ref="AA12:AB12"/>
    <mergeCell ref="AA10:AB11"/>
    <mergeCell ref="Y7:Z7"/>
    <mergeCell ref="Q12:S12"/>
    <mergeCell ref="Q8:S9"/>
    <mergeCell ref="Q10:S11"/>
    <mergeCell ref="Y6:Z6"/>
    <mergeCell ref="Q16:S16"/>
    <mergeCell ref="Q15:S15"/>
    <mergeCell ref="Y15:Z15"/>
    <mergeCell ref="Y16:Z16"/>
    <mergeCell ref="W6:X6"/>
    <mergeCell ref="W7:X7"/>
    <mergeCell ref="W12:X12"/>
    <mergeCell ref="Q5:S5"/>
    <mergeCell ref="Q6:S6"/>
    <mergeCell ref="Q7:S7"/>
    <mergeCell ref="Q14:S14"/>
    <mergeCell ref="Q13:S13"/>
    <mergeCell ref="W5:X5"/>
    <mergeCell ref="W8:X9"/>
    <mergeCell ref="W13:X13"/>
    <mergeCell ref="Q27:S27"/>
    <mergeCell ref="Y18:Z18"/>
    <mergeCell ref="T17:V17"/>
    <mergeCell ref="T18:V18"/>
    <mergeCell ref="Z24:AB24"/>
    <mergeCell ref="AA7:AB7"/>
    <mergeCell ref="AA17:AB17"/>
    <mergeCell ref="Y12:Z12"/>
    <mergeCell ref="Y14:Z14"/>
    <mergeCell ref="W17:X17"/>
    <mergeCell ref="Y17:Z17"/>
    <mergeCell ref="Y10:Z11"/>
    <mergeCell ref="Y13:Z13"/>
    <mergeCell ref="Q24:S24"/>
    <mergeCell ref="AA13:AB13"/>
    <mergeCell ref="Q17:S17"/>
    <mergeCell ref="AA16:AB16"/>
    <mergeCell ref="AA18:AB18"/>
    <mergeCell ref="W18:X18"/>
    <mergeCell ref="W14:X14"/>
    <mergeCell ref="A1:N1"/>
    <mergeCell ref="A2:G2"/>
    <mergeCell ref="G4:M4"/>
    <mergeCell ref="K2:M2"/>
    <mergeCell ref="A12:A13"/>
    <mergeCell ref="D4:D5"/>
    <mergeCell ref="A4:B5"/>
    <mergeCell ref="A6:B7"/>
    <mergeCell ref="A10:A11"/>
    <mergeCell ref="A65:A66"/>
    <mergeCell ref="A24:A25"/>
    <mergeCell ref="A39:A40"/>
    <mergeCell ref="A26:A27"/>
    <mergeCell ref="A28:A29"/>
    <mergeCell ref="A37:A38"/>
    <mergeCell ref="A20:A21"/>
    <mergeCell ref="A18:A19"/>
    <mergeCell ref="A14:A15"/>
    <mergeCell ref="A8:A9"/>
    <mergeCell ref="A22:A23"/>
    <mergeCell ref="A16:A17"/>
  </mergeCells>
  <printOptions/>
  <pageMargins left="1.1811023622047245" right="0.7874015748031497" top="0.62" bottom="0.5905511811023623" header="0.5118110236220472" footer="0.5118110236220472"/>
  <pageSetup horizontalDpi="180" verticalDpi="180" orientation="portrait" paperSize="9" scale="90" r:id="rId1"/>
  <colBreaks count="1" manualBreakCount="1">
    <brk id="14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view="pageBreakPreview" zoomScaleSheetLayoutView="100" zoomScalePageLayoutView="0" workbookViewId="0" topLeftCell="A1">
      <selection activeCell="A1" sqref="A1:N16384"/>
    </sheetView>
  </sheetViews>
  <sheetFormatPr defaultColWidth="9.00390625" defaultRowHeight="13.5"/>
  <cols>
    <col min="1" max="1" width="3.625" style="0" customWidth="1"/>
    <col min="2" max="14" width="6.50390625" style="0" customWidth="1"/>
  </cols>
  <sheetData>
    <row r="1" spans="1:6" ht="13.5">
      <c r="A1" s="81" t="s">
        <v>108</v>
      </c>
      <c r="B1" s="80"/>
      <c r="C1" s="80"/>
      <c r="D1" s="80"/>
      <c r="E1" s="8"/>
      <c r="F1" s="8"/>
    </row>
    <row r="2" spans="1:6" ht="13.5">
      <c r="A2" s="8"/>
      <c r="B2" s="8"/>
      <c r="C2" s="8"/>
      <c r="D2" s="8"/>
      <c r="E2" s="8"/>
      <c r="F2" s="8"/>
    </row>
    <row r="3" spans="1:13" ht="13.5">
      <c r="A3" s="9" t="s">
        <v>8</v>
      </c>
      <c r="B3" s="130" t="s">
        <v>11</v>
      </c>
      <c r="C3" s="131"/>
      <c r="D3" s="132"/>
      <c r="E3" s="130" t="s">
        <v>2</v>
      </c>
      <c r="F3" s="131"/>
      <c r="G3" s="132"/>
      <c r="H3" s="121" t="s">
        <v>89</v>
      </c>
      <c r="I3" s="122"/>
      <c r="J3" s="122"/>
      <c r="K3" s="122"/>
      <c r="L3" s="122"/>
      <c r="M3" s="123"/>
    </row>
    <row r="4" spans="1:13" ht="13.5">
      <c r="A4" s="18" t="s">
        <v>9</v>
      </c>
      <c r="B4" s="133"/>
      <c r="C4" s="134"/>
      <c r="D4" s="135"/>
      <c r="E4" s="133"/>
      <c r="F4" s="134"/>
      <c r="G4" s="135"/>
      <c r="H4" s="121" t="s">
        <v>4</v>
      </c>
      <c r="I4" s="123"/>
      <c r="J4" s="121" t="s">
        <v>5</v>
      </c>
      <c r="K4" s="123"/>
      <c r="L4" s="121" t="s">
        <v>6</v>
      </c>
      <c r="M4" s="123"/>
    </row>
    <row r="5" spans="1:13" ht="13.5">
      <c r="A5" s="19" t="s">
        <v>27</v>
      </c>
      <c r="B5" s="149" t="s">
        <v>77</v>
      </c>
      <c r="C5" s="150"/>
      <c r="D5" s="151"/>
      <c r="E5" s="152">
        <v>617</v>
      </c>
      <c r="F5" s="152"/>
      <c r="G5" s="152"/>
      <c r="H5" s="153">
        <v>699</v>
      </c>
      <c r="I5" s="155"/>
      <c r="J5" s="152">
        <v>751</v>
      </c>
      <c r="K5" s="152"/>
      <c r="L5" s="156">
        <f>SUM(H5+J5)</f>
        <v>1450</v>
      </c>
      <c r="M5" s="157"/>
    </row>
    <row r="6" spans="1:13" ht="13.5">
      <c r="A6" s="20" t="s">
        <v>28</v>
      </c>
      <c r="B6" s="149" t="s">
        <v>78</v>
      </c>
      <c r="C6" s="150"/>
      <c r="D6" s="151"/>
      <c r="E6" s="152">
        <v>236</v>
      </c>
      <c r="F6" s="152"/>
      <c r="G6" s="152"/>
      <c r="H6" s="152">
        <v>270</v>
      </c>
      <c r="I6" s="152"/>
      <c r="J6" s="152">
        <v>278</v>
      </c>
      <c r="K6" s="152"/>
      <c r="L6" s="156">
        <f>SUM(H6+J6)</f>
        <v>548</v>
      </c>
      <c r="M6" s="157"/>
    </row>
    <row r="7" spans="1:13" ht="13.5">
      <c r="A7" s="21" t="s">
        <v>29</v>
      </c>
      <c r="B7" s="149" t="s">
        <v>79</v>
      </c>
      <c r="C7" s="150"/>
      <c r="D7" s="151"/>
      <c r="E7" s="152">
        <v>1147</v>
      </c>
      <c r="F7" s="152"/>
      <c r="G7" s="152"/>
      <c r="H7" s="152">
        <v>1038</v>
      </c>
      <c r="I7" s="152"/>
      <c r="J7" s="152">
        <v>109</v>
      </c>
      <c r="K7" s="152"/>
      <c r="L7" s="156">
        <f>SUM(H7+J7)</f>
        <v>1147</v>
      </c>
      <c r="M7" s="157"/>
    </row>
    <row r="8" spans="1:13" ht="13.5">
      <c r="A8" s="19" t="s">
        <v>33</v>
      </c>
      <c r="B8" s="168" t="s">
        <v>80</v>
      </c>
      <c r="C8" s="169"/>
      <c r="D8" s="159"/>
      <c r="E8" s="162">
        <v>700</v>
      </c>
      <c r="F8" s="163"/>
      <c r="G8" s="164"/>
      <c r="H8" s="145">
        <v>709</v>
      </c>
      <c r="I8" s="146"/>
      <c r="J8" s="145">
        <v>691</v>
      </c>
      <c r="K8" s="146"/>
      <c r="L8" s="158">
        <f>SUM(H8+J8)</f>
        <v>1400</v>
      </c>
      <c r="M8" s="159"/>
    </row>
    <row r="9" spans="1:13" ht="13.5" customHeight="1">
      <c r="A9" s="21" t="s">
        <v>34</v>
      </c>
      <c r="B9" s="147"/>
      <c r="C9" s="165"/>
      <c r="D9" s="148"/>
      <c r="E9" s="147"/>
      <c r="F9" s="165"/>
      <c r="G9" s="148"/>
      <c r="H9" s="147"/>
      <c r="I9" s="148"/>
      <c r="J9" s="147"/>
      <c r="K9" s="148"/>
      <c r="L9" s="147"/>
      <c r="M9" s="148"/>
    </row>
    <row r="10" spans="1:13" ht="13.5">
      <c r="A10" s="20" t="s">
        <v>46</v>
      </c>
      <c r="B10" s="168" t="s">
        <v>81</v>
      </c>
      <c r="C10" s="169"/>
      <c r="D10" s="159"/>
      <c r="E10" s="145">
        <v>1340</v>
      </c>
      <c r="F10" s="166"/>
      <c r="G10" s="146"/>
      <c r="H10" s="145">
        <v>1565</v>
      </c>
      <c r="I10" s="146"/>
      <c r="J10" s="145">
        <v>1721</v>
      </c>
      <c r="K10" s="146"/>
      <c r="L10" s="158">
        <f>SUM(H10+J10)</f>
        <v>3286</v>
      </c>
      <c r="M10" s="159"/>
    </row>
    <row r="11" spans="1:13" ht="13.5" customHeight="1">
      <c r="A11" s="21" t="s">
        <v>47</v>
      </c>
      <c r="B11" s="147"/>
      <c r="C11" s="165"/>
      <c r="D11" s="148"/>
      <c r="E11" s="147"/>
      <c r="F11" s="165"/>
      <c r="G11" s="148"/>
      <c r="H11" s="160"/>
      <c r="I11" s="161"/>
      <c r="J11" s="147"/>
      <c r="K11" s="148"/>
      <c r="L11" s="147"/>
      <c r="M11" s="148"/>
    </row>
    <row r="12" spans="1:13" ht="13.5">
      <c r="A12" s="20" t="s">
        <v>65</v>
      </c>
      <c r="B12" s="167" t="s">
        <v>82</v>
      </c>
      <c r="C12" s="167"/>
      <c r="D12" s="167"/>
      <c r="E12" s="152">
        <v>325</v>
      </c>
      <c r="F12" s="152"/>
      <c r="G12" s="152"/>
      <c r="H12" s="142">
        <v>395</v>
      </c>
      <c r="I12" s="144"/>
      <c r="J12" s="152">
        <v>389</v>
      </c>
      <c r="K12" s="152"/>
      <c r="L12" s="156">
        <f>SUM(H12+J12)</f>
        <v>784</v>
      </c>
      <c r="M12" s="157"/>
    </row>
    <row r="13" spans="1:13" ht="13.5">
      <c r="A13" s="21" t="s">
        <v>42</v>
      </c>
      <c r="B13" s="149" t="s">
        <v>83</v>
      </c>
      <c r="C13" s="150"/>
      <c r="D13" s="151"/>
      <c r="E13" s="152">
        <v>1004</v>
      </c>
      <c r="F13" s="152"/>
      <c r="G13" s="152"/>
      <c r="H13" s="152">
        <v>1261</v>
      </c>
      <c r="I13" s="152"/>
      <c r="J13" s="152">
        <v>1295</v>
      </c>
      <c r="K13" s="152"/>
      <c r="L13" s="156">
        <f>SUM(H13+J13)</f>
        <v>2556</v>
      </c>
      <c r="M13" s="157"/>
    </row>
    <row r="14" spans="1:13" ht="13.5">
      <c r="A14" s="20" t="s">
        <v>70</v>
      </c>
      <c r="B14" s="149" t="s">
        <v>84</v>
      </c>
      <c r="C14" s="150"/>
      <c r="D14" s="151"/>
      <c r="E14" s="153">
        <v>497</v>
      </c>
      <c r="F14" s="154"/>
      <c r="G14" s="155"/>
      <c r="H14" s="153">
        <v>454</v>
      </c>
      <c r="I14" s="155"/>
      <c r="J14" s="152">
        <v>462</v>
      </c>
      <c r="K14" s="152"/>
      <c r="L14" s="156">
        <f>SUM(H14+J14)</f>
        <v>916</v>
      </c>
      <c r="M14" s="157"/>
    </row>
    <row r="15" spans="1:13" ht="13.5">
      <c r="A15" s="20"/>
      <c r="B15" s="149" t="s">
        <v>85</v>
      </c>
      <c r="C15" s="150"/>
      <c r="D15" s="151"/>
      <c r="E15" s="153">
        <v>940</v>
      </c>
      <c r="F15" s="154"/>
      <c r="G15" s="155"/>
      <c r="H15" s="153">
        <v>902</v>
      </c>
      <c r="I15" s="155"/>
      <c r="J15" s="152">
        <v>975</v>
      </c>
      <c r="K15" s="152"/>
      <c r="L15" s="156">
        <f>SUM(H15+J15)</f>
        <v>1877</v>
      </c>
      <c r="M15" s="157"/>
    </row>
    <row r="16" spans="1:13" ht="13.5">
      <c r="A16" s="20" t="s">
        <v>71</v>
      </c>
      <c r="B16" s="149" t="s">
        <v>86</v>
      </c>
      <c r="C16" s="150"/>
      <c r="D16" s="151"/>
      <c r="E16" s="153">
        <v>735</v>
      </c>
      <c r="F16" s="154"/>
      <c r="G16" s="155"/>
      <c r="H16" s="153">
        <v>661</v>
      </c>
      <c r="I16" s="155"/>
      <c r="J16" s="152">
        <v>679</v>
      </c>
      <c r="K16" s="152"/>
      <c r="L16" s="156">
        <f>SUM(H16+J16)</f>
        <v>1340</v>
      </c>
      <c r="M16" s="157"/>
    </row>
    <row r="17" spans="1:13" ht="13.5">
      <c r="A17" s="20"/>
      <c r="B17" s="149" t="s">
        <v>87</v>
      </c>
      <c r="C17" s="150"/>
      <c r="D17" s="151"/>
      <c r="E17" s="153">
        <v>189</v>
      </c>
      <c r="F17" s="154"/>
      <c r="G17" s="155"/>
      <c r="H17" s="153">
        <v>132</v>
      </c>
      <c r="I17" s="155"/>
      <c r="J17" s="152">
        <v>104</v>
      </c>
      <c r="K17" s="152"/>
      <c r="L17" s="156">
        <f>SUM(H17+J17)</f>
        <v>236</v>
      </c>
      <c r="M17" s="157"/>
    </row>
    <row r="18" spans="1:13" ht="13.5">
      <c r="A18" s="21" t="s">
        <v>76</v>
      </c>
      <c r="B18" s="149" t="s">
        <v>88</v>
      </c>
      <c r="C18" s="150"/>
      <c r="D18" s="151"/>
      <c r="E18" s="142">
        <v>508</v>
      </c>
      <c r="F18" s="143"/>
      <c r="G18" s="144"/>
      <c r="H18" s="153">
        <v>486</v>
      </c>
      <c r="I18" s="155"/>
      <c r="J18" s="142">
        <v>508</v>
      </c>
      <c r="K18" s="144"/>
      <c r="L18" s="156">
        <f>SUM(H18+J18)</f>
        <v>994</v>
      </c>
      <c r="M18" s="157"/>
    </row>
    <row r="19" spans="1:13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3.5">
      <c r="A20" s="4"/>
      <c r="B20" s="4"/>
      <c r="C20" s="47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3" spans="1:3" ht="13.5">
      <c r="A23" s="141" t="s">
        <v>109</v>
      </c>
      <c r="B23" s="141"/>
      <c r="C23" s="141"/>
    </row>
    <row r="24" spans="1:13" ht="13.5">
      <c r="A24" s="19"/>
      <c r="B24" s="110" t="s">
        <v>110</v>
      </c>
      <c r="C24" s="122"/>
      <c r="D24" s="123"/>
      <c r="E24" s="121" t="s">
        <v>111</v>
      </c>
      <c r="F24" s="122"/>
      <c r="G24" s="123"/>
      <c r="H24" s="121" t="s">
        <v>112</v>
      </c>
      <c r="I24" s="122"/>
      <c r="J24" s="122"/>
      <c r="K24" s="121" t="s">
        <v>113</v>
      </c>
      <c r="L24" s="122"/>
      <c r="M24" s="123"/>
    </row>
    <row r="25" spans="1:13" ht="13.5">
      <c r="A25" s="20" t="s">
        <v>90</v>
      </c>
      <c r="B25" s="15" t="s">
        <v>10</v>
      </c>
      <c r="C25" s="13" t="s">
        <v>4</v>
      </c>
      <c r="D25" s="19" t="s">
        <v>5</v>
      </c>
      <c r="E25" s="19" t="s">
        <v>10</v>
      </c>
      <c r="F25" s="19" t="s">
        <v>4</v>
      </c>
      <c r="G25" s="19" t="s">
        <v>5</v>
      </c>
      <c r="H25" s="19" t="s">
        <v>10</v>
      </c>
      <c r="I25" s="19" t="s">
        <v>4</v>
      </c>
      <c r="J25" s="2" t="s">
        <v>5</v>
      </c>
      <c r="K25" s="19" t="s">
        <v>10</v>
      </c>
      <c r="L25" s="14" t="s">
        <v>4</v>
      </c>
      <c r="M25" s="15" t="s">
        <v>5</v>
      </c>
    </row>
    <row r="26" spans="1:13" ht="13.5">
      <c r="A26" s="21"/>
      <c r="B26" s="82">
        <v>205</v>
      </c>
      <c r="C26" s="82">
        <v>219</v>
      </c>
      <c r="D26" s="82">
        <v>155</v>
      </c>
      <c r="E26" s="82">
        <v>0</v>
      </c>
      <c r="F26" s="82">
        <v>41</v>
      </c>
      <c r="G26" s="82">
        <v>33</v>
      </c>
      <c r="H26" s="82">
        <v>15</v>
      </c>
      <c r="I26" s="82">
        <v>4</v>
      </c>
      <c r="J26" s="88">
        <v>2</v>
      </c>
      <c r="K26" s="82">
        <v>29</v>
      </c>
      <c r="L26" s="82">
        <v>184</v>
      </c>
      <c r="M26" s="82">
        <v>207</v>
      </c>
    </row>
    <row r="27" spans="1:13" ht="13.5">
      <c r="A27" s="19"/>
      <c r="B27" s="110" t="s">
        <v>115</v>
      </c>
      <c r="C27" s="122"/>
      <c r="D27" s="123"/>
      <c r="E27" s="121" t="s">
        <v>114</v>
      </c>
      <c r="F27" s="122"/>
      <c r="G27" s="123"/>
      <c r="H27" s="121" t="s">
        <v>112</v>
      </c>
      <c r="I27" s="122"/>
      <c r="J27" s="122"/>
      <c r="K27" s="12"/>
      <c r="L27" s="22"/>
      <c r="M27" s="23"/>
    </row>
    <row r="28" spans="1:13" ht="13.5">
      <c r="A28" s="20" t="s">
        <v>91</v>
      </c>
      <c r="B28" s="15" t="s">
        <v>10</v>
      </c>
      <c r="C28" s="13" t="s">
        <v>4</v>
      </c>
      <c r="D28" s="19" t="s">
        <v>5</v>
      </c>
      <c r="E28" s="19" t="s">
        <v>10</v>
      </c>
      <c r="F28" s="19" t="s">
        <v>4</v>
      </c>
      <c r="G28" s="19" t="s">
        <v>5</v>
      </c>
      <c r="H28" s="19" t="s">
        <v>10</v>
      </c>
      <c r="I28" s="19" t="s">
        <v>4</v>
      </c>
      <c r="J28" s="2" t="s">
        <v>5</v>
      </c>
      <c r="K28" s="1"/>
      <c r="L28" s="7"/>
      <c r="M28" s="6"/>
    </row>
    <row r="29" spans="1:13" ht="13.5">
      <c r="A29" s="21"/>
      <c r="B29" s="82">
        <v>236</v>
      </c>
      <c r="C29" s="34">
        <v>279</v>
      </c>
      <c r="D29" s="34">
        <v>239</v>
      </c>
      <c r="E29" s="82">
        <v>30</v>
      </c>
      <c r="F29" s="34">
        <v>71</v>
      </c>
      <c r="G29" s="34">
        <v>42</v>
      </c>
      <c r="H29" s="82">
        <v>20</v>
      </c>
      <c r="I29" s="34">
        <v>0</v>
      </c>
      <c r="J29" s="35">
        <v>13</v>
      </c>
      <c r="K29" s="89">
        <v>10</v>
      </c>
      <c r="L29" s="5"/>
      <c r="M29" s="3"/>
    </row>
    <row r="30" spans="1:13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4" ht="13.5">
      <c r="A31" s="109" t="s">
        <v>124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</row>
    <row r="32" spans="1:14" ht="13.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</row>
    <row r="33" spans="1:14" ht="13.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</row>
    <row r="34" spans="1:14" ht="13.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</row>
    <row r="36" spans="1:4" ht="13.5">
      <c r="A36" s="141" t="s">
        <v>117</v>
      </c>
      <c r="B36" s="141"/>
      <c r="C36" s="141"/>
      <c r="D36" s="141"/>
    </row>
    <row r="37" spans="1:14" ht="13.5">
      <c r="A37" s="110" t="s">
        <v>120</v>
      </c>
      <c r="B37" s="112"/>
      <c r="C37" s="110" t="s">
        <v>121</v>
      </c>
      <c r="D37" s="111"/>
      <c r="E37" s="112"/>
      <c r="F37" s="118" t="s">
        <v>122</v>
      </c>
      <c r="G37" s="119"/>
      <c r="H37" s="119"/>
      <c r="I37" s="119"/>
      <c r="J37" s="119"/>
      <c r="K37" s="119"/>
      <c r="L37" s="119"/>
      <c r="M37" s="119"/>
      <c r="N37" s="120"/>
    </row>
    <row r="38" spans="1:14" ht="13.5">
      <c r="A38" s="113"/>
      <c r="B38" s="115"/>
      <c r="C38" s="113"/>
      <c r="D38" s="114"/>
      <c r="E38" s="115"/>
      <c r="F38" s="113" t="s">
        <v>4</v>
      </c>
      <c r="G38" s="114"/>
      <c r="H38" s="115"/>
      <c r="I38" s="114" t="s">
        <v>5</v>
      </c>
      <c r="J38" s="114"/>
      <c r="K38" s="115"/>
      <c r="L38" s="121" t="s">
        <v>6</v>
      </c>
      <c r="M38" s="122"/>
      <c r="N38" s="123"/>
    </row>
    <row r="39" spans="1:14" ht="13.5">
      <c r="A39" s="110" t="s">
        <v>118</v>
      </c>
      <c r="B39" s="112"/>
      <c r="C39" s="39"/>
      <c r="D39" s="41"/>
      <c r="E39" s="85">
        <f>SUM(C40-D68)</f>
        <v>0</v>
      </c>
      <c r="F39" s="39"/>
      <c r="G39" s="40"/>
      <c r="H39" s="56">
        <f>SUM(F40-G68)</f>
        <v>0</v>
      </c>
      <c r="I39" s="39"/>
      <c r="J39" s="40"/>
      <c r="K39" s="86">
        <f>SUM(I40-J68)</f>
        <v>0</v>
      </c>
      <c r="L39" s="52"/>
      <c r="M39" s="53"/>
      <c r="N39" s="87">
        <f>SUM(L40-L68)</f>
        <v>0</v>
      </c>
    </row>
    <row r="40" spans="1:14" ht="13.5">
      <c r="A40" s="113" t="s">
        <v>119</v>
      </c>
      <c r="B40" s="115"/>
      <c r="C40" s="142"/>
      <c r="D40" s="143"/>
      <c r="E40" s="143"/>
      <c r="F40" s="142"/>
      <c r="G40" s="143"/>
      <c r="H40" s="144"/>
      <c r="I40" s="142"/>
      <c r="J40" s="143"/>
      <c r="K40" s="144"/>
      <c r="L40" s="136"/>
      <c r="M40" s="137"/>
      <c r="N40" s="138"/>
    </row>
    <row r="42" spans="4:12" ht="13.5">
      <c r="D42" s="27"/>
      <c r="F42" s="27"/>
      <c r="I42" s="27"/>
      <c r="L42" s="27"/>
    </row>
    <row r="43" ht="13.5">
      <c r="K43" s="42"/>
    </row>
    <row r="45" spans="1:4" ht="13.5">
      <c r="A45" s="141" t="s">
        <v>116</v>
      </c>
      <c r="B45" s="141"/>
      <c r="C45" s="141"/>
      <c r="D45" s="141"/>
    </row>
    <row r="46" spans="1:14" ht="13.5">
      <c r="A46" s="110" t="s">
        <v>120</v>
      </c>
      <c r="B46" s="112"/>
      <c r="C46" s="110" t="s">
        <v>121</v>
      </c>
      <c r="D46" s="111"/>
      <c r="E46" s="112"/>
      <c r="F46" s="118" t="s">
        <v>123</v>
      </c>
      <c r="G46" s="119"/>
      <c r="H46" s="119"/>
      <c r="I46" s="119"/>
      <c r="J46" s="119"/>
      <c r="K46" s="119"/>
      <c r="L46" s="119"/>
      <c r="M46" s="119"/>
      <c r="N46" s="120"/>
    </row>
    <row r="47" spans="1:14" ht="13.5">
      <c r="A47" s="113"/>
      <c r="B47" s="115"/>
      <c r="C47" s="113"/>
      <c r="D47" s="114"/>
      <c r="E47" s="115"/>
      <c r="F47" s="113" t="s">
        <v>4</v>
      </c>
      <c r="G47" s="114"/>
      <c r="H47" s="115"/>
      <c r="I47" s="114" t="s">
        <v>5</v>
      </c>
      <c r="J47" s="114"/>
      <c r="K47" s="115"/>
      <c r="L47" s="121" t="s">
        <v>6</v>
      </c>
      <c r="M47" s="122"/>
      <c r="N47" s="123"/>
    </row>
    <row r="48" spans="1:14" ht="13.5">
      <c r="A48" s="110" t="s">
        <v>118</v>
      </c>
      <c r="B48" s="112"/>
      <c r="C48" s="52"/>
      <c r="D48" s="53"/>
      <c r="E48" s="54">
        <f>SUM(C49-D71)</f>
        <v>-47</v>
      </c>
      <c r="F48" s="52"/>
      <c r="G48" s="53"/>
      <c r="H48" s="54">
        <f>SUM(F49-G71)</f>
        <v>-86</v>
      </c>
      <c r="I48" s="52"/>
      <c r="J48" s="53"/>
      <c r="K48" s="54">
        <f>SUM(I49-J71)</f>
        <v>-104</v>
      </c>
      <c r="L48" s="52"/>
      <c r="M48" s="53"/>
      <c r="N48" s="55">
        <f>SUM(L49-L71)</f>
        <v>-190</v>
      </c>
    </row>
    <row r="49" spans="1:14" ht="13.5">
      <c r="A49" s="113" t="s">
        <v>119</v>
      </c>
      <c r="B49" s="115"/>
      <c r="C49" s="116">
        <f>+C40+'１世帯と人口'!D7</f>
        <v>65739</v>
      </c>
      <c r="D49" s="117"/>
      <c r="E49" s="117"/>
      <c r="F49" s="116">
        <f>+F40+'１世帯と人口'!G7</f>
        <v>78093</v>
      </c>
      <c r="G49" s="117"/>
      <c r="H49" s="117"/>
      <c r="I49" s="116">
        <f>+I40+'１世帯と人口'!J7</f>
        <v>76803</v>
      </c>
      <c r="J49" s="117"/>
      <c r="K49" s="117"/>
      <c r="L49" s="136">
        <f>SUM(F49+I49)</f>
        <v>154896</v>
      </c>
      <c r="M49" s="137"/>
      <c r="N49" s="138"/>
    </row>
    <row r="51" spans="6:13" ht="13.5">
      <c r="F51" s="27"/>
      <c r="H51" s="27"/>
      <c r="K51" s="27"/>
      <c r="M51" s="27"/>
    </row>
    <row r="64" spans="1:13" ht="13.5">
      <c r="A64" s="124" t="s">
        <v>101</v>
      </c>
      <c r="B64" s="110" t="s">
        <v>100</v>
      </c>
      <c r="C64" s="36" t="s">
        <v>96</v>
      </c>
      <c r="D64" s="36"/>
      <c r="E64" s="38" t="str">
        <f>IF(E66='１世帯と人口'!D6,"ＯＫ！","前月との差に誤りがあります！")</f>
        <v>ＯＫ！</v>
      </c>
      <c r="F64" s="36"/>
      <c r="G64" s="36"/>
      <c r="H64" s="38" t="str">
        <f>IF(H66='１世帯と人口'!G6,"ＯＫ！","前月との差に誤りがあります！")</f>
        <v>ＯＫ！</v>
      </c>
      <c r="I64" s="36"/>
      <c r="J64" s="36"/>
      <c r="K64" s="38" t="str">
        <f>IF(K66='１世帯と人口'!J6,"ＯＫ！","前月との差に誤りがあります！")</f>
        <v>ＯＫ！</v>
      </c>
      <c r="L64" s="36"/>
      <c r="M64" s="43" t="str">
        <f>IF(M66='１世帯と人口'!M6,"ＯＫ！","前月との差に誤りがあります！")</f>
        <v>ＯＫ！</v>
      </c>
    </row>
    <row r="65" spans="1:13" ht="13.5">
      <c r="A65" s="125"/>
      <c r="B65" s="129"/>
      <c r="C65" s="4"/>
      <c r="D65" s="139">
        <v>65786</v>
      </c>
      <c r="E65" s="140"/>
      <c r="F65" s="4"/>
      <c r="G65" s="139">
        <v>78179</v>
      </c>
      <c r="H65" s="140"/>
      <c r="I65" s="4"/>
      <c r="J65" s="139">
        <v>76907</v>
      </c>
      <c r="K65" s="140"/>
      <c r="L65" s="127">
        <f>G65+J65</f>
        <v>155086</v>
      </c>
      <c r="M65" s="128"/>
    </row>
    <row r="66" spans="1:13" ht="13.5">
      <c r="A66" s="125"/>
      <c r="B66" s="113"/>
      <c r="C66" s="37" t="s">
        <v>97</v>
      </c>
      <c r="D66" s="37"/>
      <c r="E66" s="48">
        <f>SUM('１世帯と人口'!D7-'２内訳'!D65)</f>
        <v>-47</v>
      </c>
      <c r="F66" s="37"/>
      <c r="G66" s="37"/>
      <c r="H66" s="48">
        <f>SUM('１世帯と人口'!G7-'２内訳'!G65)</f>
        <v>-86</v>
      </c>
      <c r="I66" s="37"/>
      <c r="J66" s="37"/>
      <c r="K66" s="48">
        <f>SUM('１世帯と人口'!J7-'２内訳'!J65)</f>
        <v>-104</v>
      </c>
      <c r="L66" s="37"/>
      <c r="M66" s="49">
        <f>SUM('１世帯と人口'!M7-'２内訳'!L65)</f>
        <v>-190</v>
      </c>
    </row>
    <row r="67" spans="1:13" ht="13.5">
      <c r="A67" s="125"/>
      <c r="B67" s="110" t="s">
        <v>99</v>
      </c>
      <c r="C67" s="36" t="s">
        <v>96</v>
      </c>
      <c r="D67" s="36"/>
      <c r="E67" s="38" t="str">
        <f>IF(E69=E39,"ＯＫ！","前月との差に誤りがあります！")</f>
        <v>ＯＫ！</v>
      </c>
      <c r="F67" s="36"/>
      <c r="G67" s="36"/>
      <c r="H67" s="38" t="str">
        <f>IF(H69=H39,"ＯＫ！","前月との差に誤りがあります！")</f>
        <v>ＯＫ！</v>
      </c>
      <c r="I67" s="36"/>
      <c r="J67" s="36"/>
      <c r="K67" s="38" t="str">
        <f>IF(K69=K39,"ＯＫ！","前月との差に誤りがあります！")</f>
        <v>ＯＫ！</v>
      </c>
      <c r="L67" s="36"/>
      <c r="M67" s="43" t="str">
        <f>IF(M69=N39,"ＯＫ！","前月との差に誤りがあります！")</f>
        <v>ＯＫ！</v>
      </c>
    </row>
    <row r="68" spans="1:13" ht="13.5">
      <c r="A68" s="125"/>
      <c r="B68" s="129"/>
      <c r="C68" s="4"/>
      <c r="D68" s="139"/>
      <c r="E68" s="140"/>
      <c r="F68" s="4"/>
      <c r="G68" s="171"/>
      <c r="H68" s="140"/>
      <c r="I68" s="4"/>
      <c r="J68" s="171"/>
      <c r="K68" s="140"/>
      <c r="L68" s="127">
        <f>G68+J68</f>
        <v>0</v>
      </c>
      <c r="M68" s="128"/>
    </row>
    <row r="69" spans="1:13" ht="13.5">
      <c r="A69" s="125"/>
      <c r="B69" s="113"/>
      <c r="C69" s="37" t="s">
        <v>97</v>
      </c>
      <c r="D69" s="37"/>
      <c r="E69" s="83">
        <f>SUM(C40-D68)</f>
        <v>0</v>
      </c>
      <c r="F69" s="37"/>
      <c r="G69" s="37"/>
      <c r="H69" s="48">
        <f>SUM(F40-G68)</f>
        <v>0</v>
      </c>
      <c r="I69" s="37"/>
      <c r="J69" s="37"/>
      <c r="K69" s="83">
        <f>SUM(I40-J68)</f>
        <v>0</v>
      </c>
      <c r="L69" s="37"/>
      <c r="M69" s="84">
        <f>SUM(L40-L68)</f>
        <v>0</v>
      </c>
    </row>
    <row r="70" spans="1:13" ht="13.5">
      <c r="A70" s="125"/>
      <c r="B70" s="110" t="s">
        <v>98</v>
      </c>
      <c r="C70" s="36" t="s">
        <v>96</v>
      </c>
      <c r="D70" s="36"/>
      <c r="E70" s="38" t="str">
        <f>IF(E66+E69=E72,"ＯＫ！","日本人または外国人欄に誤りがあります！")</f>
        <v>ＯＫ！</v>
      </c>
      <c r="F70" s="36"/>
      <c r="G70" s="36"/>
      <c r="H70" s="38" t="str">
        <f>IF(H66+H69=H72,"ＯＫ！","日本人または外国人欄に誤りがあります！")</f>
        <v>ＯＫ！</v>
      </c>
      <c r="I70" s="36"/>
      <c r="J70" s="36"/>
      <c r="K70" s="38" t="str">
        <f>IF(K66+K69=K72,"ＯＫ！","日本人または外国人欄に誤りがあります！")</f>
        <v>ＯＫ！</v>
      </c>
      <c r="L70" s="36"/>
      <c r="M70" s="43" t="str">
        <f>IF(M66+M69=M72,"ＯＫ！","日本人または外国人欄に誤りがあります！")</f>
        <v>ＯＫ！</v>
      </c>
    </row>
    <row r="71" spans="1:13" ht="13.5">
      <c r="A71" s="125"/>
      <c r="B71" s="129"/>
      <c r="C71" s="4"/>
      <c r="D71" s="170">
        <v>65786</v>
      </c>
      <c r="E71" s="140"/>
      <c r="F71" s="4"/>
      <c r="G71" s="170">
        <v>78179</v>
      </c>
      <c r="H71" s="140"/>
      <c r="I71" s="4"/>
      <c r="J71" s="170">
        <v>76907</v>
      </c>
      <c r="K71" s="140"/>
      <c r="L71" s="127">
        <f>G71+J71</f>
        <v>155086</v>
      </c>
      <c r="M71" s="128"/>
    </row>
    <row r="72" spans="1:13" ht="13.5">
      <c r="A72" s="126"/>
      <c r="B72" s="113"/>
      <c r="C72" s="37" t="s">
        <v>97</v>
      </c>
      <c r="D72" s="37"/>
      <c r="E72" s="48">
        <f>SUM(C49-D71)</f>
        <v>-47</v>
      </c>
      <c r="F72" s="37"/>
      <c r="G72" s="37"/>
      <c r="H72" s="48">
        <f>SUM(F49-G71)</f>
        <v>-86</v>
      </c>
      <c r="I72" s="37"/>
      <c r="J72" s="37"/>
      <c r="K72" s="48">
        <f>SUM(I49-J71)</f>
        <v>-104</v>
      </c>
      <c r="L72" s="50"/>
      <c r="M72" s="49">
        <f>SUM(L49-L71)</f>
        <v>-190</v>
      </c>
    </row>
  </sheetData>
  <sheetProtection/>
  <mergeCells count="117">
    <mergeCell ref="L13:M13"/>
    <mergeCell ref="B17:D17"/>
    <mergeCell ref="L16:M16"/>
    <mergeCell ref="L18:M18"/>
    <mergeCell ref="H18:I18"/>
    <mergeCell ref="H14:I14"/>
    <mergeCell ref="B70:B72"/>
    <mergeCell ref="L68:M68"/>
    <mergeCell ref="G71:H71"/>
    <mergeCell ref="J71:K71"/>
    <mergeCell ref="D71:E71"/>
    <mergeCell ref="D65:E65"/>
    <mergeCell ref="D68:E68"/>
    <mergeCell ref="G68:H68"/>
    <mergeCell ref="J68:K68"/>
    <mergeCell ref="B64:B66"/>
    <mergeCell ref="A36:D36"/>
    <mergeCell ref="A23:C23"/>
    <mergeCell ref="E27:G27"/>
    <mergeCell ref="H27:J27"/>
    <mergeCell ref="E3:G4"/>
    <mergeCell ref="B3:D4"/>
    <mergeCell ref="A31:N34"/>
    <mergeCell ref="B18:D18"/>
    <mergeCell ref="J5:K5"/>
    <mergeCell ref="E16:G16"/>
    <mergeCell ref="E12:G12"/>
    <mergeCell ref="E5:G5"/>
    <mergeCell ref="E6:G6"/>
    <mergeCell ref="E7:G7"/>
    <mergeCell ref="H15:I15"/>
    <mergeCell ref="H16:I16"/>
    <mergeCell ref="H10:I11"/>
    <mergeCell ref="E15:G15"/>
    <mergeCell ref="E13:G13"/>
    <mergeCell ref="E8:G9"/>
    <mergeCell ref="J8:K9"/>
    <mergeCell ref="H24:J24"/>
    <mergeCell ref="E24:G24"/>
    <mergeCell ref="H3:M3"/>
    <mergeCell ref="H4:I4"/>
    <mergeCell ref="J4:K4"/>
    <mergeCell ref="L4:M4"/>
    <mergeCell ref="L5:M5"/>
    <mergeCell ref="L6:M6"/>
    <mergeCell ref="L8:M9"/>
    <mergeCell ref="E10:G11"/>
    <mergeCell ref="E14:G14"/>
    <mergeCell ref="L14:M14"/>
    <mergeCell ref="L15:M15"/>
    <mergeCell ref="L12:M12"/>
    <mergeCell ref="L10:M11"/>
    <mergeCell ref="J15:K15"/>
    <mergeCell ref="H12:I12"/>
    <mergeCell ref="H13:I13"/>
    <mergeCell ref="J12:K12"/>
    <mergeCell ref="J7:K7"/>
    <mergeCell ref="B12:D12"/>
    <mergeCell ref="B8:D9"/>
    <mergeCell ref="B10:D11"/>
    <mergeCell ref="J6:K6"/>
    <mergeCell ref="B16:D16"/>
    <mergeCell ref="B15:D15"/>
    <mergeCell ref="J16:K16"/>
    <mergeCell ref="H6:I6"/>
    <mergeCell ref="H7:I7"/>
    <mergeCell ref="B5:D5"/>
    <mergeCell ref="B6:D6"/>
    <mergeCell ref="B7:D7"/>
    <mergeCell ref="B14:D14"/>
    <mergeCell ref="B13:D13"/>
    <mergeCell ref="H5:I5"/>
    <mergeCell ref="H8:I9"/>
    <mergeCell ref="B27:D27"/>
    <mergeCell ref="J18:K18"/>
    <mergeCell ref="E17:G17"/>
    <mergeCell ref="E18:G18"/>
    <mergeCell ref="K24:M24"/>
    <mergeCell ref="L7:M7"/>
    <mergeCell ref="L17:M17"/>
    <mergeCell ref="J14:K14"/>
    <mergeCell ref="H17:I17"/>
    <mergeCell ref="J17:K17"/>
    <mergeCell ref="A39:B39"/>
    <mergeCell ref="A40:B40"/>
    <mergeCell ref="C40:E40"/>
    <mergeCell ref="A45:D45"/>
    <mergeCell ref="A37:B38"/>
    <mergeCell ref="F40:H40"/>
    <mergeCell ref="I40:K40"/>
    <mergeCell ref="B24:D24"/>
    <mergeCell ref="L65:M65"/>
    <mergeCell ref="C46:E47"/>
    <mergeCell ref="L40:N40"/>
    <mergeCell ref="L49:N49"/>
    <mergeCell ref="L47:N47"/>
    <mergeCell ref="F46:N46"/>
    <mergeCell ref="G65:H65"/>
    <mergeCell ref="J65:K65"/>
    <mergeCell ref="F47:H47"/>
    <mergeCell ref="A64:A72"/>
    <mergeCell ref="L71:M71"/>
    <mergeCell ref="B67:B69"/>
    <mergeCell ref="A48:B48"/>
    <mergeCell ref="A49:B49"/>
    <mergeCell ref="C49:E49"/>
    <mergeCell ref="F49:H49"/>
    <mergeCell ref="A46:B47"/>
    <mergeCell ref="J10:K11"/>
    <mergeCell ref="J13:K13"/>
    <mergeCell ref="C37:E38"/>
    <mergeCell ref="I49:K49"/>
    <mergeCell ref="I47:K47"/>
    <mergeCell ref="I38:K38"/>
    <mergeCell ref="F37:N37"/>
    <mergeCell ref="L38:N38"/>
    <mergeCell ref="F38:H38"/>
  </mergeCells>
  <printOptions/>
  <pageMargins left="1.1811023622047245" right="0.5905511811023623" top="0.984251968503937" bottom="0.984251968503937" header="0.5118110236220472" footer="0.5118110236220472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SYMB003</dc:creator>
  <cp:keywords/>
  <dc:description/>
  <cp:lastModifiedBy>SYMF054</cp:lastModifiedBy>
  <cp:lastPrinted>2013-12-02T08:19:49Z</cp:lastPrinted>
  <dcterms:created xsi:type="dcterms:W3CDTF">2002-10-30T23:47:23Z</dcterms:created>
  <dcterms:modified xsi:type="dcterms:W3CDTF">2013-12-02T08:19:53Z</dcterms:modified>
  <cp:category/>
  <cp:version/>
  <cp:contentType/>
  <cp:contentStatus/>
</cp:coreProperties>
</file>